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3256" windowHeight="13176"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E281" i="9" s="1"/>
  <c r="B281" i="9" s="1"/>
  <c r="G281" i="9"/>
  <c r="F281" i="9"/>
  <c r="H280" i="9"/>
  <c r="G280" i="9"/>
  <c r="E280" i="9" s="1"/>
  <c r="B280" i="9" s="1"/>
  <c r="F280" i="9"/>
  <c r="H279" i="9"/>
  <c r="G279" i="9"/>
  <c r="E279" i="9" s="1"/>
  <c r="B279" i="9" s="1"/>
  <c r="F279" i="9"/>
  <c r="F278" i="9"/>
  <c r="F277" i="9"/>
  <c r="F276" i="9"/>
  <c r="F275" i="9"/>
  <c r="F274" i="9"/>
  <c r="L273" i="9"/>
  <c r="F273" i="9" s="1"/>
  <c r="H273" i="9"/>
  <c r="I272" i="9"/>
  <c r="E272" i="9" s="1"/>
  <c r="B272" i="9" s="1"/>
  <c r="H272" i="9"/>
  <c r="F272" i="9"/>
  <c r="E271" i="9"/>
  <c r="M270" i="9"/>
  <c r="F270" i="9" s="1"/>
  <c r="B270" i="9" s="1"/>
  <c r="L270" i="9"/>
  <c r="E270" i="9"/>
  <c r="M269" i="9"/>
  <c r="L269" i="9"/>
  <c r="E269" i="9"/>
  <c r="M268" i="9"/>
  <c r="L268" i="9"/>
  <c r="F268" i="9"/>
  <c r="E268" i="9"/>
  <c r="B268" i="9" s="1"/>
  <c r="M267" i="9"/>
  <c r="L267" i="9"/>
  <c r="F267" i="9" s="1"/>
  <c r="E267" i="9"/>
  <c r="M266" i="9"/>
  <c r="L266" i="9"/>
  <c r="F266" i="9" s="1"/>
  <c r="B266" i="9" s="1"/>
  <c r="E266" i="9"/>
  <c r="M265" i="9"/>
  <c r="L265" i="9"/>
  <c r="E265" i="9"/>
  <c r="M264" i="9"/>
  <c r="F264" i="9" s="1"/>
  <c r="B264" i="9" s="1"/>
  <c r="L264" i="9"/>
  <c r="E264" i="9"/>
  <c r="M263" i="9"/>
  <c r="L263" i="9"/>
  <c r="F263" i="9" s="1"/>
  <c r="E263" i="9"/>
  <c r="M262" i="9"/>
  <c r="L262" i="9"/>
  <c r="F262" i="9" s="1"/>
  <c r="B262" i="9" s="1"/>
  <c r="E262" i="9"/>
  <c r="M261" i="9"/>
  <c r="L261" i="9"/>
  <c r="E261" i="9"/>
  <c r="M260" i="9"/>
  <c r="L260" i="9"/>
  <c r="F260" i="9"/>
  <c r="E260" i="9"/>
  <c r="B260" i="9" s="1"/>
  <c r="M259" i="9"/>
  <c r="L259" i="9"/>
  <c r="F259" i="9" s="1"/>
  <c r="E259" i="9"/>
  <c r="M258" i="9"/>
  <c r="L258" i="9"/>
  <c r="F258" i="9" s="1"/>
  <c r="B258" i="9" s="1"/>
  <c r="E258" i="9"/>
  <c r="M257" i="9"/>
  <c r="L257" i="9"/>
  <c r="E257" i="9"/>
  <c r="M256" i="9"/>
  <c r="F256" i="9" s="1"/>
  <c r="B256" i="9" s="1"/>
  <c r="L256" i="9"/>
  <c r="E256" i="9"/>
  <c r="M255" i="9"/>
  <c r="L255" i="9"/>
  <c r="F255" i="9" s="1"/>
  <c r="E255" i="9"/>
  <c r="M254" i="9"/>
  <c r="L254" i="9"/>
  <c r="F254" i="9" s="1"/>
  <c r="B254" i="9" s="1"/>
  <c r="E254" i="9"/>
  <c r="M253" i="9"/>
  <c r="L253" i="9"/>
  <c r="E253" i="9"/>
  <c r="M252" i="9"/>
  <c r="L252" i="9"/>
  <c r="F252" i="9"/>
  <c r="E252" i="9"/>
  <c r="B252" i="9"/>
  <c r="M251" i="9"/>
  <c r="L251" i="9"/>
  <c r="F251" i="9" s="1"/>
  <c r="E251" i="9"/>
  <c r="M250" i="9"/>
  <c r="L250" i="9"/>
  <c r="F250" i="9" s="1"/>
  <c r="B250" i="9" s="1"/>
  <c r="E250" i="9"/>
  <c r="M249" i="9"/>
  <c r="L249" i="9"/>
  <c r="E249" i="9"/>
  <c r="M248" i="9"/>
  <c r="F248" i="9" s="1"/>
  <c r="B248" i="9" s="1"/>
  <c r="L248" i="9"/>
  <c r="E248" i="9"/>
  <c r="M247" i="9"/>
  <c r="L247" i="9"/>
  <c r="F247" i="9" s="1"/>
  <c r="E247" i="9"/>
  <c r="M246" i="9"/>
  <c r="L246" i="9"/>
  <c r="F246" i="9" s="1"/>
  <c r="B246" i="9" s="1"/>
  <c r="E246" i="9"/>
  <c r="M245" i="9"/>
  <c r="L245" i="9"/>
  <c r="E245" i="9"/>
  <c r="M244" i="9"/>
  <c r="F244" i="9" s="1"/>
  <c r="B244" i="9" s="1"/>
  <c r="L244" i="9"/>
  <c r="E244" i="9"/>
  <c r="M243" i="9"/>
  <c r="L243" i="9"/>
  <c r="F243" i="9" s="1"/>
  <c r="E243" i="9"/>
  <c r="M242" i="9"/>
  <c r="L242" i="9"/>
  <c r="F242" i="9" s="1"/>
  <c r="B242" i="9" s="1"/>
  <c r="E242" i="9"/>
  <c r="M241" i="9"/>
  <c r="L241" i="9"/>
  <c r="E241" i="9"/>
  <c r="M240" i="9"/>
  <c r="F240" i="9" s="1"/>
  <c r="B240" i="9" s="1"/>
  <c r="L240" i="9"/>
  <c r="E240" i="9"/>
  <c r="M239" i="9"/>
  <c r="L239" i="9"/>
  <c r="F239" i="9" s="1"/>
  <c r="E239" i="9"/>
  <c r="M238" i="9"/>
  <c r="L238" i="9"/>
  <c r="F238" i="9" s="1"/>
  <c r="B238" i="9" s="1"/>
  <c r="E238" i="9"/>
  <c r="M237" i="9"/>
  <c r="L237" i="9"/>
  <c r="E237" i="9"/>
  <c r="M236" i="9"/>
  <c r="F236" i="9" s="1"/>
  <c r="B236" i="9" s="1"/>
  <c r="L236" i="9"/>
  <c r="E236" i="9"/>
  <c r="M235" i="9"/>
  <c r="L235" i="9"/>
  <c r="F235" i="9" s="1"/>
  <c r="E235" i="9"/>
  <c r="M234" i="9"/>
  <c r="L234" i="9"/>
  <c r="F234" i="9" s="1"/>
  <c r="B234" i="9" s="1"/>
  <c r="E234" i="9"/>
  <c r="M233" i="9"/>
  <c r="L233" i="9"/>
  <c r="E233" i="9"/>
  <c r="M232" i="9"/>
  <c r="F232" i="9" s="1"/>
  <c r="B232" i="9" s="1"/>
  <c r="L232" i="9"/>
  <c r="E232" i="9"/>
  <c r="M231" i="9"/>
  <c r="L231" i="9"/>
  <c r="F231" i="9" s="1"/>
  <c r="E231" i="9"/>
  <c r="M230" i="9"/>
  <c r="L230" i="9"/>
  <c r="F230" i="9" s="1"/>
  <c r="B230" i="9" s="1"/>
  <c r="E230" i="9"/>
  <c r="M229" i="9"/>
  <c r="L229" i="9"/>
  <c r="E229" i="9"/>
  <c r="M228" i="9"/>
  <c r="F228" i="9" s="1"/>
  <c r="B228" i="9" s="1"/>
  <c r="L228" i="9"/>
  <c r="E228" i="9"/>
  <c r="M227" i="9"/>
  <c r="L227" i="9"/>
  <c r="F227" i="9" s="1"/>
  <c r="E227" i="9"/>
  <c r="M226" i="9"/>
  <c r="L226" i="9"/>
  <c r="F226" i="9" s="1"/>
  <c r="B226" i="9" s="1"/>
  <c r="E226" i="9"/>
  <c r="M225" i="9"/>
  <c r="L225" i="9"/>
  <c r="E225" i="9"/>
  <c r="M224" i="9"/>
  <c r="F224" i="9" s="1"/>
  <c r="B224" i="9" s="1"/>
  <c r="L224" i="9"/>
  <c r="E224" i="9"/>
  <c r="M223" i="9"/>
  <c r="L223" i="9"/>
  <c r="E223" i="9"/>
  <c r="M222" i="9"/>
  <c r="L222" i="9"/>
  <c r="F222" i="9" s="1"/>
  <c r="B222" i="9" s="1"/>
  <c r="E222" i="9"/>
  <c r="M221" i="9"/>
  <c r="L221" i="9"/>
  <c r="E221" i="9"/>
  <c r="M220" i="9"/>
  <c r="F220" i="9" s="1"/>
  <c r="B220" i="9" s="1"/>
  <c r="L220" i="9"/>
  <c r="E220" i="9"/>
  <c r="M219" i="9"/>
  <c r="L219" i="9"/>
  <c r="E219" i="9"/>
  <c r="M218" i="9"/>
  <c r="L218" i="9"/>
  <c r="E218" i="9"/>
  <c r="M217" i="9"/>
  <c r="L217" i="9"/>
  <c r="E217" i="9"/>
  <c r="M216" i="9"/>
  <c r="F216" i="9" s="1"/>
  <c r="B216" i="9" s="1"/>
  <c r="L216" i="9"/>
  <c r="E216" i="9"/>
  <c r="M215" i="9"/>
  <c r="L215" i="9"/>
  <c r="F215" i="9" s="1"/>
  <c r="E215" i="9"/>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F54" i="9"/>
  <c r="H53" i="9"/>
  <c r="G53" i="9"/>
  <c r="E53" i="9" s="1"/>
  <c r="B53" i="9" s="1"/>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E38" i="9" s="1"/>
  <c r="B38" i="9" s="1"/>
  <c r="F38" i="9"/>
  <c r="H37" i="9"/>
  <c r="E37" i="9" s="1"/>
  <c r="B37" i="9" s="1"/>
  <c r="G37" i="9"/>
  <c r="F37" i="9"/>
  <c r="H36" i="9"/>
  <c r="G36" i="9"/>
  <c r="F36" i="9"/>
  <c r="B36" i="9" s="1"/>
  <c r="E36" i="9"/>
  <c r="H35" i="9"/>
  <c r="G35" i="9"/>
  <c r="E35" i="9" s="1"/>
  <c r="B35" i="9" s="1"/>
  <c r="F35" i="9"/>
  <c r="H34" i="9"/>
  <c r="G34" i="9"/>
  <c r="E34" i="9" s="1"/>
  <c r="B34" i="9" s="1"/>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E27" i="9"/>
  <c r="B27" i="9" s="1"/>
  <c r="H26" i="9"/>
  <c r="G26" i="9"/>
  <c r="F26" i="9"/>
  <c r="H25" i="9"/>
  <c r="G25" i="9"/>
  <c r="E25" i="9" s="1"/>
  <c r="B25" i="9" s="1"/>
  <c r="F25" i="9"/>
  <c r="H24" i="9"/>
  <c r="G24" i="9"/>
  <c r="E24" i="9" s="1"/>
  <c r="B24" i="9" s="1"/>
  <c r="F24" i="9"/>
  <c r="H23" i="9"/>
  <c r="G23" i="9"/>
  <c r="F23" i="9"/>
  <c r="E23" i="9"/>
  <c r="B23" i="9" s="1"/>
  <c r="H22" i="9"/>
  <c r="G22" i="9"/>
  <c r="F22" i="9"/>
  <c r="H21" i="9"/>
  <c r="G21" i="9"/>
  <c r="E21" i="9" s="1"/>
  <c r="B21" i="9" s="1"/>
  <c r="F21" i="9"/>
  <c r="F20" i="9"/>
  <c r="F4" i="9"/>
  <c r="O3" i="9"/>
  <c r="G273" i="9" s="1"/>
  <c r="E273" i="9" s="1"/>
  <c r="B273" i="9" s="1"/>
  <c r="I3" i="9"/>
  <c r="H3" i="9"/>
  <c r="G3" i="9"/>
  <c r="D101" i="8"/>
  <c r="D95" i="8"/>
  <c r="D90" i="8"/>
  <c r="D85" i="8"/>
  <c r="C1560" i="1" s="1"/>
  <c r="D80" i="8"/>
  <c r="D75" i="8"/>
  <c r="D70" i="8"/>
  <c r="D65" i="8"/>
  <c r="D60" i="8"/>
  <c r="D55" i="8"/>
  <c r="D50" i="8"/>
  <c r="D44" i="8"/>
  <c r="D36" i="8"/>
  <c r="D26" i="8"/>
  <c r="D24" i="8" s="1"/>
  <c r="C1499" i="1" s="1"/>
  <c r="G1499" i="1" s="1"/>
  <c r="D18" i="8"/>
  <c r="D8" i="8"/>
  <c r="D6" i="8" s="1"/>
  <c r="C1481" i="1" s="1"/>
  <c r="G1481" i="1" s="1"/>
  <c r="E44" i="7"/>
  <c r="D44" i="7"/>
  <c r="E39" i="7"/>
  <c r="D39" i="7"/>
  <c r="D38" i="7" s="1"/>
  <c r="E38" i="7"/>
  <c r="E30" i="7"/>
  <c r="D30" i="7"/>
  <c r="E23" i="7"/>
  <c r="D23" i="7"/>
  <c r="E22" i="7"/>
  <c r="D22" i="7"/>
  <c r="E14" i="7"/>
  <c r="D14" i="7"/>
  <c r="E7" i="7"/>
  <c r="E6" i="7" s="1"/>
  <c r="E5" i="7" s="1"/>
  <c r="I29" i="3" s="1"/>
  <c r="D7" i="7"/>
  <c r="D6" i="7" s="1"/>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I27"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E141" i="6" s="1"/>
  <c r="I28"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D191" i="5"/>
  <c r="D190" i="5" s="1"/>
  <c r="E190" i="5"/>
  <c r="H291" i="9" s="1"/>
  <c r="F189" i="5"/>
  <c r="F188" i="5"/>
  <c r="F187" i="5"/>
  <c r="F186" i="5"/>
  <c r="F185" i="5"/>
  <c r="F184" i="5"/>
  <c r="F183" i="5"/>
  <c r="F182" i="5"/>
  <c r="F181" i="5"/>
  <c r="F180" i="5"/>
  <c r="E180" i="5"/>
  <c r="E177" i="5"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D79" i="5"/>
  <c r="F79" i="5" s="1"/>
  <c r="F77" i="5"/>
  <c r="F76" i="5"/>
  <c r="F75" i="5"/>
  <c r="F74" i="5"/>
  <c r="F73" i="5"/>
  <c r="F72" i="5"/>
  <c r="F71" i="5"/>
  <c r="E70" i="5"/>
  <c r="E69" i="5" s="1"/>
  <c r="E68" i="5" s="1"/>
  <c r="I21" i="3"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D529" i="4"/>
  <c r="F529" i="4" s="1"/>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7" i="4"/>
  <c r="E417" i="4"/>
  <c r="D417" i="4"/>
  <c r="D644" i="4" s="1"/>
  <c r="F644" i="4" s="1"/>
  <c r="E416" i="4"/>
  <c r="E643" i="4" s="1"/>
  <c r="D416" i="4"/>
  <c r="D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E44" i="4" s="1"/>
  <c r="D45" i="4"/>
  <c r="F45" i="4" s="1"/>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G1576" i="1"/>
  <c r="C1576" i="1"/>
  <c r="H1576" i="1" s="1"/>
  <c r="G1575" i="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C1561" i="1"/>
  <c r="G1561" i="1" s="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G1534" i="1"/>
  <c r="C1534" i="1"/>
  <c r="H1534" i="1" s="1"/>
  <c r="C1533" i="1"/>
  <c r="G1533" i="1" s="1"/>
  <c r="C1532" i="1"/>
  <c r="H1532" i="1" s="1"/>
  <c r="C1531" i="1"/>
  <c r="H1531" i="1" s="1"/>
  <c r="C1530" i="1"/>
  <c r="H1530" i="1" s="1"/>
  <c r="H1529" i="1"/>
  <c r="C1529" i="1"/>
  <c r="G1529" i="1" s="1"/>
  <c r="H1528" i="1"/>
  <c r="G1528" i="1"/>
  <c r="C1528" i="1"/>
  <c r="C1527" i="1"/>
  <c r="H1527" i="1" s="1"/>
  <c r="G1526" i="1"/>
  <c r="C1526" i="1"/>
  <c r="H1526" i="1" s="1"/>
  <c r="C1525" i="1"/>
  <c r="G1525" i="1" s="1"/>
  <c r="C1523" i="1"/>
  <c r="G1523" i="1" s="1"/>
  <c r="C1522" i="1"/>
  <c r="H1522" i="1" s="1"/>
  <c r="C1521" i="1"/>
  <c r="G1521" i="1" s="1"/>
  <c r="H1520" i="1"/>
  <c r="G1520" i="1"/>
  <c r="C1520" i="1"/>
  <c r="H1519" i="1"/>
  <c r="C1519" i="1"/>
  <c r="G1519" i="1" s="1"/>
  <c r="H1516" i="1"/>
  <c r="G1516" i="1"/>
  <c r="C1516" i="1"/>
  <c r="C1515" i="1"/>
  <c r="G1515" i="1" s="1"/>
  <c r="C1514" i="1"/>
  <c r="H1514" i="1" s="1"/>
  <c r="C1513" i="1"/>
  <c r="G1513" i="1" s="1"/>
  <c r="H1512" i="1"/>
  <c r="G1512" i="1"/>
  <c r="C1512" i="1"/>
  <c r="H1511" i="1"/>
  <c r="C1511" i="1"/>
  <c r="G1511" i="1" s="1"/>
  <c r="C1510" i="1"/>
  <c r="H1510" i="1" s="1"/>
  <c r="C1509" i="1"/>
  <c r="G1509" i="1" s="1"/>
  <c r="H1508" i="1"/>
  <c r="G1508" i="1"/>
  <c r="C1508" i="1"/>
  <c r="C1507" i="1"/>
  <c r="G1507" i="1" s="1"/>
  <c r="C1506" i="1"/>
  <c r="H1506" i="1" s="1"/>
  <c r="C1505" i="1"/>
  <c r="G1505" i="1" s="1"/>
  <c r="H1504" i="1"/>
  <c r="G1504" i="1"/>
  <c r="C1504" i="1"/>
  <c r="H1503" i="1"/>
  <c r="C1503" i="1"/>
  <c r="G1503" i="1" s="1"/>
  <c r="C1502" i="1"/>
  <c r="H1502" i="1" s="1"/>
  <c r="H1500" i="1"/>
  <c r="G1500" i="1"/>
  <c r="C1500" i="1"/>
  <c r="C1498" i="1"/>
  <c r="H1498" i="1" s="1"/>
  <c r="C1497" i="1"/>
  <c r="G1497" i="1" s="1"/>
  <c r="H1496" i="1"/>
  <c r="G1496" i="1"/>
  <c r="C1496" i="1"/>
  <c r="H1495" i="1"/>
  <c r="C1495" i="1"/>
  <c r="G1495" i="1" s="1"/>
  <c r="C1494" i="1"/>
  <c r="H1494" i="1" s="1"/>
  <c r="C1493" i="1"/>
  <c r="G1493" i="1" s="1"/>
  <c r="H1492" i="1"/>
  <c r="G1492" i="1"/>
  <c r="C1492" i="1"/>
  <c r="C1491" i="1"/>
  <c r="G1491" i="1" s="1"/>
  <c r="C1490" i="1"/>
  <c r="H1490" i="1" s="1"/>
  <c r="C1489" i="1"/>
  <c r="G1489" i="1" s="1"/>
  <c r="H1488" i="1"/>
  <c r="G1488" i="1"/>
  <c r="C1488" i="1"/>
  <c r="H1487" i="1"/>
  <c r="C1487" i="1"/>
  <c r="G1487" i="1" s="1"/>
  <c r="C1486" i="1"/>
  <c r="H1486" i="1" s="1"/>
  <c r="C1485" i="1"/>
  <c r="G1485" i="1" s="1"/>
  <c r="C1484" i="1"/>
  <c r="G1484" i="1" s="1"/>
  <c r="C1483" i="1"/>
  <c r="G1483" i="1" s="1"/>
  <c r="C1482" i="1"/>
  <c r="H1482" i="1" s="1"/>
  <c r="C1480" i="1"/>
  <c r="H1480" i="1" s="1"/>
  <c r="D1479" i="1"/>
  <c r="C1479" i="1"/>
  <c r="G1479" i="1" s="1"/>
  <c r="D1478" i="1"/>
  <c r="G1478" i="1" s="1"/>
  <c r="C1478" i="1"/>
  <c r="H1477" i="1"/>
  <c r="I1477" i="1" s="1"/>
  <c r="D1477" i="1"/>
  <c r="C1477" i="1"/>
  <c r="G1477" i="1" s="1"/>
  <c r="H1476" i="1"/>
  <c r="D1476" i="1"/>
  <c r="C1476" i="1"/>
  <c r="J1476" i="1" s="1"/>
  <c r="H1475" i="1"/>
  <c r="D1475" i="1"/>
  <c r="C1475" i="1"/>
  <c r="G1475" i="1" s="1"/>
  <c r="D1474" i="1"/>
  <c r="G1474" i="1" s="1"/>
  <c r="C1474" i="1"/>
  <c r="H1473" i="1"/>
  <c r="D1473" i="1"/>
  <c r="C1473" i="1"/>
  <c r="G1473" i="1" s="1"/>
  <c r="I1473" i="1" s="1"/>
  <c r="D1472" i="1"/>
  <c r="G1472" i="1" s="1"/>
  <c r="C1472" i="1"/>
  <c r="H1471" i="1"/>
  <c r="D1471" i="1"/>
  <c r="C1471" i="1"/>
  <c r="G1471" i="1" s="1"/>
  <c r="I1471" i="1" s="1"/>
  <c r="H1470" i="1"/>
  <c r="D1470" i="1"/>
  <c r="C1470" i="1"/>
  <c r="G1470" i="1" s="1"/>
  <c r="H1469" i="1"/>
  <c r="D1469" i="1"/>
  <c r="C1469" i="1"/>
  <c r="G1469" i="1" s="1"/>
  <c r="D1468" i="1"/>
  <c r="G1468" i="1" s="1"/>
  <c r="C1468" i="1"/>
  <c r="H1467" i="1"/>
  <c r="D1467" i="1"/>
  <c r="C1467" i="1"/>
  <c r="G1467" i="1" s="1"/>
  <c r="I1467" i="1" s="1"/>
  <c r="D1466" i="1"/>
  <c r="G1466" i="1" s="1"/>
  <c r="C1466" i="1"/>
  <c r="H1465" i="1"/>
  <c r="D1465" i="1"/>
  <c r="C1465" i="1"/>
  <c r="G1465" i="1" s="1"/>
  <c r="I1465" i="1" s="1"/>
  <c r="D1464" i="1"/>
  <c r="G1464" i="1" s="1"/>
  <c r="C1464" i="1"/>
  <c r="H1463" i="1"/>
  <c r="D1463" i="1"/>
  <c r="C1463" i="1"/>
  <c r="G1463" i="1" s="1"/>
  <c r="I1463" i="1" s="1"/>
  <c r="D1462" i="1"/>
  <c r="G1462" i="1" s="1"/>
  <c r="C1462" i="1"/>
  <c r="D1461" i="1"/>
  <c r="G1461" i="1" s="1"/>
  <c r="C1461" i="1"/>
  <c r="H1460" i="1"/>
  <c r="D1460" i="1"/>
  <c r="C1460" i="1"/>
  <c r="G1460" i="1" s="1"/>
  <c r="I1460" i="1" s="1"/>
  <c r="D1459" i="1"/>
  <c r="G1459" i="1" s="1"/>
  <c r="C1459" i="1"/>
  <c r="H1458" i="1"/>
  <c r="D1458" i="1"/>
  <c r="C1458" i="1"/>
  <c r="G1458" i="1" s="1"/>
  <c r="I1458" i="1" s="1"/>
  <c r="D1457" i="1"/>
  <c r="G1457" i="1" s="1"/>
  <c r="C1457" i="1"/>
  <c r="H1456" i="1"/>
  <c r="D1456" i="1"/>
  <c r="C1456" i="1"/>
  <c r="G1456" i="1" s="1"/>
  <c r="I1456" i="1" s="1"/>
  <c r="D1455" i="1"/>
  <c r="G1455" i="1" s="1"/>
  <c r="C1455" i="1"/>
  <c r="D1454" i="1"/>
  <c r="G1454" i="1" s="1"/>
  <c r="C1454" i="1"/>
  <c r="D1453" i="1"/>
  <c r="G1453" i="1" s="1"/>
  <c r="C1453" i="1"/>
  <c r="H1452" i="1"/>
  <c r="D1452" i="1"/>
  <c r="C1452" i="1"/>
  <c r="G1452" i="1" s="1"/>
  <c r="I1452" i="1" s="1"/>
  <c r="J1451" i="1"/>
  <c r="D1451" i="1"/>
  <c r="C1451" i="1"/>
  <c r="H1450" i="1"/>
  <c r="D1450" i="1"/>
  <c r="C1450" i="1"/>
  <c r="G1450" i="1" s="1"/>
  <c r="D1449" i="1"/>
  <c r="C1449" i="1"/>
  <c r="H1448" i="1"/>
  <c r="D1448" i="1"/>
  <c r="C1448" i="1"/>
  <c r="G1448" i="1" s="1"/>
  <c r="I1448" i="1" s="1"/>
  <c r="D1447" i="1"/>
  <c r="C1447" i="1"/>
  <c r="H1446" i="1"/>
  <c r="D1446" i="1"/>
  <c r="C1446" i="1"/>
  <c r="G1446" i="1" s="1"/>
  <c r="D1445" i="1"/>
  <c r="C1445" i="1"/>
  <c r="G1444" i="1"/>
  <c r="D1444" i="1"/>
  <c r="C1444" i="1"/>
  <c r="H1444" i="1" s="1"/>
  <c r="D1443" i="1"/>
  <c r="C1443" i="1"/>
  <c r="G1442" i="1"/>
  <c r="I1442" i="1" s="1"/>
  <c r="D1442" i="1"/>
  <c r="C1442" i="1"/>
  <c r="H1442" i="1" s="1"/>
  <c r="D1441" i="1"/>
  <c r="C1441" i="1"/>
  <c r="G1440" i="1"/>
  <c r="D1440" i="1"/>
  <c r="C1440" i="1"/>
  <c r="H1440" i="1" s="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H1403" i="1" s="1"/>
  <c r="G1402" i="1"/>
  <c r="D1402" i="1"/>
  <c r="C1402" i="1"/>
  <c r="H1402" i="1" s="1"/>
  <c r="G1401" i="1"/>
  <c r="D1401" i="1"/>
  <c r="C1401" i="1"/>
  <c r="H1401" i="1" s="1"/>
  <c r="D1400" i="1"/>
  <c r="C1400" i="1"/>
  <c r="D1399" i="1"/>
  <c r="C1399" i="1"/>
  <c r="H1399" i="1" s="1"/>
  <c r="G1398" i="1"/>
  <c r="D1398" i="1"/>
  <c r="C1398" i="1"/>
  <c r="G1397" i="1"/>
  <c r="D1397" i="1"/>
  <c r="C1397" i="1"/>
  <c r="D1396" i="1"/>
  <c r="C1396" i="1"/>
  <c r="D1395" i="1"/>
  <c r="C1395" i="1"/>
  <c r="H1395" i="1" s="1"/>
  <c r="G1394" i="1"/>
  <c r="D1394" i="1"/>
  <c r="C1394" i="1"/>
  <c r="G1393" i="1"/>
  <c r="D1393" i="1"/>
  <c r="C1393" i="1"/>
  <c r="D1392" i="1"/>
  <c r="C1392" i="1"/>
  <c r="D1391" i="1"/>
  <c r="C1391" i="1"/>
  <c r="H1391" i="1" s="1"/>
  <c r="G1390" i="1"/>
  <c r="D1390" i="1"/>
  <c r="C1390" i="1"/>
  <c r="G1389" i="1"/>
  <c r="D1389" i="1"/>
  <c r="C1389" i="1"/>
  <c r="D1388" i="1"/>
  <c r="C1388" i="1"/>
  <c r="D1387" i="1"/>
  <c r="C1387" i="1"/>
  <c r="H1387" i="1" s="1"/>
  <c r="G1386" i="1"/>
  <c r="D1386" i="1"/>
  <c r="C1386" i="1"/>
  <c r="G1385" i="1"/>
  <c r="D1385" i="1"/>
  <c r="C1385" i="1"/>
  <c r="D1384" i="1"/>
  <c r="C1384" i="1"/>
  <c r="D1383" i="1"/>
  <c r="C1383" i="1"/>
  <c r="H1383" i="1" s="1"/>
  <c r="G1382" i="1"/>
  <c r="D1382" i="1"/>
  <c r="C1382" i="1"/>
  <c r="G1381" i="1"/>
  <c r="D1381" i="1"/>
  <c r="C1381" i="1"/>
  <c r="D1380" i="1"/>
  <c r="C1380" i="1"/>
  <c r="D1379" i="1"/>
  <c r="C1379" i="1"/>
  <c r="H1379" i="1" s="1"/>
  <c r="G1378" i="1"/>
  <c r="D1378" i="1"/>
  <c r="C1378" i="1"/>
  <c r="G1377" i="1"/>
  <c r="D1377" i="1"/>
  <c r="C1377" i="1"/>
  <c r="D1376" i="1"/>
  <c r="C1376" i="1"/>
  <c r="D1375" i="1"/>
  <c r="C1375" i="1"/>
  <c r="H1375" i="1" s="1"/>
  <c r="G1374" i="1"/>
  <c r="D1374" i="1"/>
  <c r="C1374" i="1"/>
  <c r="G1373" i="1"/>
  <c r="D1373" i="1"/>
  <c r="C1373" i="1"/>
  <c r="D1372" i="1"/>
  <c r="C1372" i="1"/>
  <c r="D1371" i="1"/>
  <c r="C1371" i="1"/>
  <c r="H1371" i="1" s="1"/>
  <c r="G1370" i="1"/>
  <c r="D1370" i="1"/>
  <c r="C1370" i="1"/>
  <c r="G1369" i="1"/>
  <c r="D1369" i="1"/>
  <c r="C1369" i="1"/>
  <c r="D1368" i="1"/>
  <c r="C1368" i="1"/>
  <c r="D1367" i="1"/>
  <c r="C1367" i="1"/>
  <c r="H1367" i="1" s="1"/>
  <c r="G1366" i="1"/>
  <c r="D1366" i="1"/>
  <c r="C1366" i="1"/>
  <c r="G1365" i="1"/>
  <c r="D1365" i="1"/>
  <c r="C1365" i="1"/>
  <c r="D1364" i="1"/>
  <c r="C1364" i="1"/>
  <c r="D1363" i="1"/>
  <c r="C1363" i="1"/>
  <c r="H1363" i="1" s="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H716" i="1" s="1"/>
  <c r="C716" i="1"/>
  <c r="H715" i="1"/>
  <c r="D715" i="1"/>
  <c r="G715" i="1" s="1"/>
  <c r="C715" i="1"/>
  <c r="H714" i="1"/>
  <c r="G714" i="1"/>
  <c r="D714" i="1"/>
  <c r="C714" i="1"/>
  <c r="D713" i="1"/>
  <c r="H713" i="1" s="1"/>
  <c r="C713" i="1"/>
  <c r="H712" i="1"/>
  <c r="G712" i="1"/>
  <c r="D712" i="1"/>
  <c r="C712" i="1"/>
  <c r="H711" i="1"/>
  <c r="D711" i="1"/>
  <c r="G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D644" i="1"/>
  <c r="H644" i="1" s="1"/>
  <c r="C644" i="1"/>
  <c r="D643" i="1"/>
  <c r="H643" i="1" s="1"/>
  <c r="C643" i="1"/>
  <c r="D642" i="1"/>
  <c r="H642" i="1" s="1"/>
  <c r="C642" i="1"/>
  <c r="H641" i="1"/>
  <c r="G641" i="1"/>
  <c r="D641" i="1"/>
  <c r="C641"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H413" i="1" s="1"/>
  <c r="C413" i="1"/>
  <c r="D412" i="1"/>
  <c r="H412" i="1" s="1"/>
  <c r="C412" i="1"/>
  <c r="D411" i="1"/>
  <c r="H411" i="1" s="1"/>
  <c r="C411"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H371" i="1" s="1"/>
  <c r="C371" i="1"/>
  <c r="D370" i="1"/>
  <c r="H370" i="1" s="1"/>
  <c r="C370" i="1"/>
  <c r="G369" i="1"/>
  <c r="D369" i="1"/>
  <c r="H369" i="1" s="1"/>
  <c r="C369" i="1"/>
  <c r="H368" i="1"/>
  <c r="G368" i="1"/>
  <c r="D368" i="1"/>
  <c r="C368" i="1"/>
  <c r="H367" i="1"/>
  <c r="G367" i="1"/>
  <c r="D367" i="1"/>
  <c r="C367" i="1"/>
  <c r="G366"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H291" i="1" s="1"/>
  <c r="C291" i="1"/>
  <c r="G290" i="1"/>
  <c r="D290" i="1"/>
  <c r="H290" i="1" s="1"/>
  <c r="C290" i="1"/>
  <c r="H289" i="1"/>
  <c r="G289" i="1"/>
  <c r="D289" i="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G207" i="1"/>
  <c r="D207" i="1"/>
  <c r="H207" i="1" s="1"/>
  <c r="C207" i="1"/>
  <c r="D206" i="1"/>
  <c r="H206" i="1" s="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D198" i="1"/>
  <c r="G198" i="1" s="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H190" i="1" s="1"/>
  <c r="C190" i="1"/>
  <c r="H189" i="1"/>
  <c r="D189" i="1"/>
  <c r="G189" i="1" s="1"/>
  <c r="C189" i="1"/>
  <c r="H188" i="1"/>
  <c r="D188" i="1"/>
  <c r="G188" i="1" s="1"/>
  <c r="C188" i="1"/>
  <c r="D187" i="1"/>
  <c r="H187" i="1" s="1"/>
  <c r="C187" i="1"/>
  <c r="H186" i="1"/>
  <c r="G186" i="1"/>
  <c r="D186" i="1"/>
  <c r="C186" i="1"/>
  <c r="H185" i="1"/>
  <c r="G185" i="1"/>
  <c r="D185" i="1"/>
  <c r="C185" i="1"/>
  <c r="D184" i="1"/>
  <c r="H184" i="1" s="1"/>
  <c r="C184" i="1"/>
  <c r="D183" i="1"/>
  <c r="H183" i="1" s="1"/>
  <c r="C183" i="1"/>
  <c r="D182" i="1"/>
  <c r="G182" i="1" s="1"/>
  <c r="C182" i="1"/>
  <c r="D181" i="1"/>
  <c r="G181" i="1" s="1"/>
  <c r="C181" i="1"/>
  <c r="D180" i="1"/>
  <c r="G180" i="1" s="1"/>
  <c r="C180" i="1"/>
  <c r="D179" i="1"/>
  <c r="G179" i="1" s="1"/>
  <c r="C179" i="1"/>
  <c r="D178" i="1"/>
  <c r="H178" i="1" s="1"/>
  <c r="C178" i="1"/>
  <c r="H177" i="1"/>
  <c r="D177" i="1"/>
  <c r="G177" i="1" s="1"/>
  <c r="C177" i="1"/>
  <c r="H176" i="1"/>
  <c r="G176" i="1"/>
  <c r="D176" i="1"/>
  <c r="C176" i="1"/>
  <c r="D175" i="1"/>
  <c r="H175" i="1" s="1"/>
  <c r="C175" i="1"/>
  <c r="D174" i="1"/>
  <c r="H174" i="1" s="1"/>
  <c r="C174" i="1"/>
  <c r="D173" i="1"/>
  <c r="H173" i="1" s="1"/>
  <c r="C173" i="1"/>
  <c r="H172" i="1"/>
  <c r="D172" i="1"/>
  <c r="G172" i="1" s="1"/>
  <c r="C172" i="1"/>
  <c r="H171" i="1"/>
  <c r="G171" i="1"/>
  <c r="D171" i="1"/>
  <c r="C171" i="1"/>
  <c r="H170" i="1"/>
  <c r="G170" i="1"/>
  <c r="D170" i="1"/>
  <c r="C170" i="1"/>
  <c r="H169" i="1"/>
  <c r="G169" i="1"/>
  <c r="D169" i="1"/>
  <c r="C169" i="1"/>
  <c r="H168" i="1"/>
  <c r="G168" i="1"/>
  <c r="D168" i="1"/>
  <c r="C168" i="1"/>
  <c r="H167" i="1"/>
  <c r="G167" i="1"/>
  <c r="D167" i="1"/>
  <c r="C167" i="1"/>
  <c r="D166" i="1"/>
  <c r="H166" i="1" s="1"/>
  <c r="C166" i="1"/>
  <c r="D165" i="1"/>
  <c r="H165" i="1" s="1"/>
  <c r="C165" i="1"/>
  <c r="H164" i="1"/>
  <c r="G164" i="1"/>
  <c r="D164" i="1"/>
  <c r="C164" i="1"/>
  <c r="H163" i="1"/>
  <c r="G163" i="1"/>
  <c r="D163" i="1"/>
  <c r="C163" i="1"/>
  <c r="D162" i="1"/>
  <c r="G162" i="1" s="1"/>
  <c r="C162" i="1"/>
  <c r="D161" i="1"/>
  <c r="G161" i="1" s="1"/>
  <c r="C161" i="1"/>
  <c r="G160" i="1"/>
  <c r="D160" i="1"/>
  <c r="H160" i="1" s="1"/>
  <c r="C160" i="1"/>
  <c r="H158" i="1"/>
  <c r="D158" i="1"/>
  <c r="G158" i="1" s="1"/>
  <c r="C158" i="1"/>
  <c r="D157" i="1"/>
  <c r="H157" i="1" s="1"/>
  <c r="C157" i="1"/>
  <c r="H156" i="1"/>
  <c r="G156" i="1"/>
  <c r="D156" i="1"/>
  <c r="C156" i="1"/>
  <c r="H155" i="1"/>
  <c r="D155" i="1"/>
  <c r="G155" i="1" s="1"/>
  <c r="C155" i="1"/>
  <c r="H154" i="1"/>
  <c r="D154" i="1"/>
  <c r="G154" i="1" s="1"/>
  <c r="C154" i="1"/>
  <c r="H153" i="1"/>
  <c r="G153" i="1"/>
  <c r="D153" i="1"/>
  <c r="C153" i="1"/>
  <c r="D152" i="1"/>
  <c r="H152" i="1" s="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D129" i="1"/>
  <c r="H129" i="1" s="1"/>
  <c r="C129" i="1"/>
  <c r="H128" i="1"/>
  <c r="G128" i="1"/>
  <c r="D128" i="1"/>
  <c r="C128" i="1"/>
  <c r="H127" i="1"/>
  <c r="G127" i="1"/>
  <c r="D127" i="1"/>
  <c r="C127" i="1"/>
  <c r="H126" i="1"/>
  <c r="G126" i="1"/>
  <c r="D126" i="1"/>
  <c r="C126" i="1"/>
  <c r="D125" i="1"/>
  <c r="H125" i="1" s="1"/>
  <c r="C125" i="1"/>
  <c r="D124" i="1"/>
  <c r="H124" i="1" s="1"/>
  <c r="C124" i="1"/>
  <c r="D123" i="1"/>
  <c r="H123" i="1" s="1"/>
  <c r="C123" i="1"/>
  <c r="H122" i="1"/>
  <c r="G122" i="1"/>
  <c r="D122" i="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2" i="9" l="1"/>
  <c r="B22" i="9" s="1"/>
  <c r="H1560" i="1"/>
  <c r="G1560" i="1"/>
  <c r="H1561" i="1"/>
  <c r="D49" i="8"/>
  <c r="G1532" i="1"/>
  <c r="G1531" i="1"/>
  <c r="G1480" i="1"/>
  <c r="E31" i="9"/>
  <c r="B31" i="9" s="1"/>
  <c r="E284" i="9"/>
  <c r="B284" i="9" s="1"/>
  <c r="C1501" i="1"/>
  <c r="G1501" i="1" s="1"/>
  <c r="H1484" i="1"/>
  <c r="E32" i="9"/>
  <c r="B32" i="9" s="1"/>
  <c r="G716" i="1"/>
  <c r="G713" i="1"/>
  <c r="G710" i="1"/>
  <c r="G709" i="1"/>
  <c r="G703" i="1"/>
  <c r="G687" i="1"/>
  <c r="G669" i="1"/>
  <c r="G649" i="1"/>
  <c r="G647" i="1"/>
  <c r="G644" i="1"/>
  <c r="G643" i="1"/>
  <c r="G642" i="1"/>
  <c r="G645" i="1"/>
  <c r="F652" i="4"/>
  <c r="G291" i="1"/>
  <c r="G406" i="1"/>
  <c r="G413" i="1"/>
  <c r="F418" i="4"/>
  <c r="G412" i="1"/>
  <c r="G405" i="1"/>
  <c r="G411" i="1"/>
  <c r="G378" i="1"/>
  <c r="G380" i="1"/>
  <c r="G370" i="1"/>
  <c r="G364" i="1"/>
  <c r="G365" i="1"/>
  <c r="E363" i="4"/>
  <c r="D358" i="1" s="1"/>
  <c r="E298" i="4"/>
  <c r="H288" i="1"/>
  <c r="F643" i="4"/>
  <c r="E644" i="4"/>
  <c r="D638" i="1" s="1"/>
  <c r="F416" i="4"/>
  <c r="H198" i="1"/>
  <c r="H204" i="1"/>
  <c r="F202" i="4"/>
  <c r="E54" i="9"/>
  <c r="B54" i="9" s="1"/>
  <c r="F223" i="9"/>
  <c r="B223" i="9" s="1"/>
  <c r="G206" i="1"/>
  <c r="G209" i="1"/>
  <c r="E196" i="4"/>
  <c r="D192" i="1" s="1"/>
  <c r="G191" i="1"/>
  <c r="G190" i="1"/>
  <c r="G184" i="1"/>
  <c r="G187" i="1"/>
  <c r="F188" i="4"/>
  <c r="G183" i="1"/>
  <c r="H182" i="1"/>
  <c r="H181" i="1"/>
  <c r="H180" i="1"/>
  <c r="E43" i="9"/>
  <c r="B43" i="9" s="1"/>
  <c r="F219" i="9"/>
  <c r="B219" i="9" s="1"/>
  <c r="H179" i="1"/>
  <c r="E42" i="9"/>
  <c r="B42" i="9" s="1"/>
  <c r="F218" i="9"/>
  <c r="B218" i="9" s="1"/>
  <c r="G178" i="1"/>
  <c r="G175" i="1"/>
  <c r="G173" i="1"/>
  <c r="G174" i="1"/>
  <c r="F169" i="4"/>
  <c r="G165" i="1"/>
  <c r="G166" i="1"/>
  <c r="H162" i="1"/>
  <c r="H161" i="1"/>
  <c r="E163" i="4"/>
  <c r="D159" i="1" s="1"/>
  <c r="E152" i="4"/>
  <c r="G157" i="1"/>
  <c r="E39" i="9"/>
  <c r="B39" i="9" s="1"/>
  <c r="G152" i="1"/>
  <c r="F153" i="4"/>
  <c r="G149" i="1"/>
  <c r="G150" i="1"/>
  <c r="G132" i="1"/>
  <c r="G129" i="1"/>
  <c r="G130" i="1"/>
  <c r="G131" i="1"/>
  <c r="F133" i="4"/>
  <c r="F134" i="4"/>
  <c r="G124" i="1"/>
  <c r="G125" i="1"/>
  <c r="G121" i="1"/>
  <c r="G123" i="1"/>
  <c r="F125" i="4"/>
  <c r="F106" i="4"/>
  <c r="G102" i="1"/>
  <c r="G108" i="1"/>
  <c r="G113" i="1"/>
  <c r="H79" i="1"/>
  <c r="H81" i="1"/>
  <c r="F83" i="4"/>
  <c r="F74" i="4"/>
  <c r="E29" i="9"/>
  <c r="B29" i="9" s="1"/>
  <c r="E6" i="4"/>
  <c r="D2" i="1" s="1"/>
  <c r="E26" i="9"/>
  <c r="B26" i="9" s="1"/>
  <c r="G1363" i="1"/>
  <c r="H1365" i="1"/>
  <c r="G1367" i="1"/>
  <c r="H1369" i="1"/>
  <c r="G1371" i="1"/>
  <c r="H1373" i="1"/>
  <c r="G1375" i="1"/>
  <c r="H1377" i="1"/>
  <c r="G1379" i="1"/>
  <c r="H1381" i="1"/>
  <c r="G1383" i="1"/>
  <c r="H1385" i="1"/>
  <c r="G1387" i="1"/>
  <c r="H1389" i="1"/>
  <c r="G1391" i="1"/>
  <c r="H1393" i="1"/>
  <c r="G1395" i="1"/>
  <c r="H1397" i="1"/>
  <c r="G1399" i="1"/>
  <c r="G1403" i="1"/>
  <c r="I1440" i="1"/>
  <c r="I1444" i="1"/>
  <c r="I1446" i="1"/>
  <c r="G1447" i="1"/>
  <c r="I1447" i="1" s="1"/>
  <c r="H1447" i="1"/>
  <c r="I1450" i="1"/>
  <c r="G1451" i="1"/>
  <c r="H1451" i="1"/>
  <c r="H1364" i="1"/>
  <c r="H1368" i="1"/>
  <c r="H1372" i="1"/>
  <c r="H1376" i="1"/>
  <c r="H1380" i="1"/>
  <c r="H1384" i="1"/>
  <c r="H1388" i="1"/>
  <c r="H1392" i="1"/>
  <c r="H1396" i="1"/>
  <c r="H1400"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J1441" i="1"/>
  <c r="H1441" i="1"/>
  <c r="G1441" i="1"/>
  <c r="I1441" i="1" s="1"/>
  <c r="H1445" i="1"/>
  <c r="G1445" i="1"/>
  <c r="J1447" i="1"/>
  <c r="G1449" i="1"/>
  <c r="I1449" i="1" s="1"/>
  <c r="H1449" i="1"/>
  <c r="H1362" i="1"/>
  <c r="G1364" i="1"/>
  <c r="H1366" i="1"/>
  <c r="G1368" i="1"/>
  <c r="H1370" i="1"/>
  <c r="G1372" i="1"/>
  <c r="H1374" i="1"/>
  <c r="G1376" i="1"/>
  <c r="H1378" i="1"/>
  <c r="G1380" i="1"/>
  <c r="H1382" i="1"/>
  <c r="G1384" i="1"/>
  <c r="H1386" i="1"/>
  <c r="G1388" i="1"/>
  <c r="H1390" i="1"/>
  <c r="G1392" i="1"/>
  <c r="H1394" i="1"/>
  <c r="G1396" i="1"/>
  <c r="H1398" i="1"/>
  <c r="G1400"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J1439" i="1"/>
  <c r="H1439" i="1"/>
  <c r="G1439" i="1"/>
  <c r="I1439" i="1" s="1"/>
  <c r="J1443" i="1"/>
  <c r="H1443" i="1"/>
  <c r="G1443" i="1"/>
  <c r="J1445" i="1"/>
  <c r="J1449" i="1"/>
  <c r="J1446" i="1"/>
  <c r="J1448" i="1"/>
  <c r="J1450" i="1"/>
  <c r="J1452" i="1"/>
  <c r="H1453" i="1"/>
  <c r="H1454" i="1"/>
  <c r="H1455" i="1"/>
  <c r="I1455" i="1" s="1"/>
  <c r="J1456" i="1"/>
  <c r="H1457" i="1"/>
  <c r="I1457" i="1" s="1"/>
  <c r="J1458" i="1"/>
  <c r="H1459" i="1"/>
  <c r="I1459" i="1" s="1"/>
  <c r="J1460" i="1"/>
  <c r="H1461" i="1"/>
  <c r="H1462" i="1"/>
  <c r="I1462" i="1" s="1"/>
  <c r="J1463" i="1"/>
  <c r="H1464" i="1"/>
  <c r="I1464" i="1" s="1"/>
  <c r="J1465" i="1"/>
  <c r="H1466" i="1"/>
  <c r="I1466" i="1" s="1"/>
  <c r="J1467" i="1"/>
  <c r="H1468" i="1"/>
  <c r="I1468" i="1" s="1"/>
  <c r="J1471" i="1"/>
  <c r="H1472" i="1"/>
  <c r="I1472" i="1" s="1"/>
  <c r="J1473" i="1"/>
  <c r="H1474" i="1"/>
  <c r="I1474" i="1" s="1"/>
  <c r="J1477" i="1"/>
  <c r="H1478" i="1"/>
  <c r="I1478" i="1" s="1"/>
  <c r="H1479" i="1"/>
  <c r="I1479" i="1" s="1"/>
  <c r="H1483" i="1"/>
  <c r="H1491" i="1"/>
  <c r="H1499" i="1"/>
  <c r="H1507" i="1"/>
  <c r="H1515" i="1"/>
  <c r="H1523" i="1"/>
  <c r="H1525" i="1"/>
  <c r="G1527" i="1"/>
  <c r="G1530" i="1"/>
  <c r="H1533" i="1"/>
  <c r="G1535" i="1"/>
  <c r="F421" i="4"/>
  <c r="J1440" i="1"/>
  <c r="J1442" i="1"/>
  <c r="J1444" i="1"/>
  <c r="G1476" i="1"/>
  <c r="I1476" i="1" s="1"/>
  <c r="J1478" i="1"/>
  <c r="G1482" i="1"/>
  <c r="H1485" i="1"/>
  <c r="G1490" i="1"/>
  <c r="H1493" i="1"/>
  <c r="G1498" i="1"/>
  <c r="G1506" i="1"/>
  <c r="H1509" i="1"/>
  <c r="G1514" i="1"/>
  <c r="G1522" i="1"/>
  <c r="G1539" i="1"/>
  <c r="G1543" i="1"/>
  <c r="G1547" i="1"/>
  <c r="G1551" i="1"/>
  <c r="G1555" i="1"/>
  <c r="G1559" i="1"/>
  <c r="G1563" i="1"/>
  <c r="G1567" i="1"/>
  <c r="G1571" i="1"/>
  <c r="E528" i="4"/>
  <c r="E7" i="5"/>
  <c r="E237" i="5"/>
  <c r="C1524" i="1"/>
  <c r="D43" i="8"/>
  <c r="J1455" i="1"/>
  <c r="J1457" i="1"/>
  <c r="J1459" i="1"/>
  <c r="J1462" i="1"/>
  <c r="J1464" i="1"/>
  <c r="J1466" i="1"/>
  <c r="J1468" i="1"/>
  <c r="J1472" i="1"/>
  <c r="J1474" i="1"/>
  <c r="J1479" i="1"/>
  <c r="F7" i="4"/>
  <c r="I16" i="3"/>
  <c r="E635" i="4"/>
  <c r="D629" i="1" s="1"/>
  <c r="F238" i="5"/>
  <c r="D237" i="5"/>
  <c r="H1481" i="1"/>
  <c r="G1486" i="1"/>
  <c r="H1489" i="1"/>
  <c r="G1494" i="1"/>
  <c r="H1497" i="1"/>
  <c r="G1502" i="1"/>
  <c r="H1505" i="1"/>
  <c r="G1510" i="1"/>
  <c r="H1513" i="1"/>
  <c r="H1521" i="1"/>
  <c r="H1538" i="1"/>
  <c r="G1538" i="1"/>
  <c r="H1542" i="1"/>
  <c r="G1542" i="1"/>
  <c r="H1546" i="1"/>
  <c r="G1546" i="1"/>
  <c r="H1550" i="1"/>
  <c r="G1550" i="1"/>
  <c r="H1554" i="1"/>
  <c r="G1554" i="1"/>
  <c r="H1558" i="1"/>
  <c r="G1558" i="1"/>
  <c r="H1562" i="1"/>
  <c r="G1562" i="1"/>
  <c r="H1566" i="1"/>
  <c r="G1566" i="1"/>
  <c r="H1570" i="1"/>
  <c r="G1570" i="1"/>
  <c r="H1574" i="1"/>
  <c r="G1574" i="1"/>
  <c r="H1578" i="1"/>
  <c r="G1578" i="1"/>
  <c r="H289" i="9"/>
  <c r="E176" i="5"/>
  <c r="G291" i="9"/>
  <c r="E291" i="9" s="1"/>
  <c r="B291" i="9" s="1"/>
  <c r="F190" i="5"/>
  <c r="H24" i="3"/>
  <c r="F5" i="6"/>
  <c r="D50" i="4"/>
  <c r="D82" i="4"/>
  <c r="D224" i="4"/>
  <c r="D311" i="4"/>
  <c r="D363" i="4"/>
  <c r="D484" i="4"/>
  <c r="G297" i="9"/>
  <c r="E297" i="9" s="1"/>
  <c r="D206" i="5"/>
  <c r="D35" i="6"/>
  <c r="D129" i="6"/>
  <c r="D44" i="4"/>
  <c r="D6" i="4" s="1"/>
  <c r="D124" i="4"/>
  <c r="D152" i="4"/>
  <c r="D196" i="4"/>
  <c r="D299" i="4"/>
  <c r="D351" i="4"/>
  <c r="D528" i="4"/>
  <c r="D580" i="4"/>
  <c r="D12" i="5"/>
  <c r="D78" i="5"/>
  <c r="D134" i="5"/>
  <c r="E289" i="9"/>
  <c r="B289" i="9" s="1"/>
  <c r="D114" i="6"/>
  <c r="D42" i="8"/>
  <c r="G294" i="9" s="1"/>
  <c r="E294" i="9" s="1"/>
  <c r="D163" i="4"/>
  <c r="F603" i="4"/>
  <c r="D87" i="5"/>
  <c r="F149" i="5"/>
  <c r="D176"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1" i="9"/>
  <c r="E191" i="9" s="1"/>
  <c r="B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88" i="9"/>
  <c r="E188" i="9" s="1"/>
  <c r="B188" i="9" s="1"/>
  <c r="G184" i="9"/>
  <c r="E184" i="9" s="1"/>
  <c r="B184" i="9" s="1"/>
  <c r="G180" i="9"/>
  <c r="E180" i="9" s="1"/>
  <c r="B18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H164" i="9"/>
  <c r="I10" i="9"/>
  <c r="B225" i="9"/>
  <c r="E133" i="9"/>
  <c r="B133" i="9" s="1"/>
  <c r="B257" i="9"/>
  <c r="B265" i="9"/>
  <c r="F217" i="9"/>
  <c r="B217" i="9" s="1"/>
  <c r="F225" i="9"/>
  <c r="F233" i="9"/>
  <c r="B233" i="9" s="1"/>
  <c r="F241" i="9"/>
  <c r="B241" i="9" s="1"/>
  <c r="F249" i="9"/>
  <c r="B249" i="9" s="1"/>
  <c r="F257" i="9"/>
  <c r="F265" i="9"/>
  <c r="B215" i="9"/>
  <c r="B231" i="9"/>
  <c r="B239" i="9"/>
  <c r="B247" i="9"/>
  <c r="B255" i="9"/>
  <c r="B263" i="9"/>
  <c r="F213" i="9"/>
  <c r="B213" i="9" s="1"/>
  <c r="F221" i="9"/>
  <c r="B221" i="9" s="1"/>
  <c r="F229" i="9"/>
  <c r="B229" i="9" s="1"/>
  <c r="F237" i="9"/>
  <c r="B237" i="9" s="1"/>
  <c r="F245" i="9"/>
  <c r="B245" i="9" s="1"/>
  <c r="F253" i="9"/>
  <c r="B253" i="9" s="1"/>
  <c r="F261" i="9"/>
  <c r="B261" i="9" s="1"/>
  <c r="F269" i="9"/>
  <c r="B269" i="9" s="1"/>
  <c r="B227" i="9"/>
  <c r="B235" i="9"/>
  <c r="B243" i="9"/>
  <c r="B251" i="9"/>
  <c r="B259" i="9"/>
  <c r="B267" i="9"/>
  <c r="H1501" i="1" l="1"/>
  <c r="E350" i="4"/>
  <c r="E407" i="4" s="1"/>
  <c r="D402" i="1" s="1"/>
  <c r="D293" i="1"/>
  <c r="H638" i="1"/>
  <c r="G638" i="1"/>
  <c r="E151" i="4"/>
  <c r="D148" i="1"/>
  <c r="E412" i="4"/>
  <c r="D407" i="1" s="1"/>
  <c r="F6" i="4"/>
  <c r="H16" i="3"/>
  <c r="C2" i="1"/>
  <c r="E165" i="9"/>
  <c r="B165" i="9" s="1"/>
  <c r="E164" i="9"/>
  <c r="B164" i="9" s="1"/>
  <c r="F87" i="5"/>
  <c r="C1065" i="1"/>
  <c r="B294" i="9"/>
  <c r="F78" i="5"/>
  <c r="C1056" i="1"/>
  <c r="F528" i="4"/>
  <c r="C522" i="1"/>
  <c r="H20" i="9"/>
  <c r="G20" i="9"/>
  <c r="D151" i="4"/>
  <c r="F152" i="4"/>
  <c r="C148" i="1"/>
  <c r="F35" i="6"/>
  <c r="H25" i="3"/>
  <c r="C1329" i="1"/>
  <c r="B297" i="9"/>
  <c r="E296" i="9"/>
  <c r="I10" i="3" s="1"/>
  <c r="F224" i="4"/>
  <c r="C220" i="1"/>
  <c r="D141" i="6"/>
  <c r="F237" i="5"/>
  <c r="H23" i="3"/>
  <c r="C1214" i="1"/>
  <c r="I35" i="3"/>
  <c r="C1518" i="1"/>
  <c r="E636" i="4"/>
  <c r="D630" i="1" s="1"/>
  <c r="D522" i="1"/>
  <c r="F212" i="9"/>
  <c r="B212" i="9" s="1"/>
  <c r="H27" i="3"/>
  <c r="F114" i="6"/>
  <c r="C1408" i="1"/>
  <c r="D68" i="5"/>
  <c r="D350" i="4"/>
  <c r="F351" i="4"/>
  <c r="C346" i="1"/>
  <c r="F124" i="4"/>
  <c r="C120" i="1"/>
  <c r="G292" i="9"/>
  <c r="E292" i="9" s="1"/>
  <c r="B292" i="9" s="1"/>
  <c r="F206" i="5"/>
  <c r="C1183" i="1"/>
  <c r="F484" i="4"/>
  <c r="C478" i="1"/>
  <c r="F82" i="4"/>
  <c r="C78" i="1"/>
  <c r="I22" i="3"/>
  <c r="E175" i="5"/>
  <c r="D1152" i="1" s="1"/>
  <c r="D1153" i="1"/>
  <c r="H1524" i="1"/>
  <c r="G1524" i="1"/>
  <c r="D420" i="4"/>
  <c r="I1451" i="1"/>
  <c r="H22" i="3"/>
  <c r="F176" i="5"/>
  <c r="D175" i="5"/>
  <c r="C1153" i="1"/>
  <c r="F163" i="4"/>
  <c r="C159" i="1"/>
  <c r="D7" i="5"/>
  <c r="F12" i="5"/>
  <c r="C990" i="1"/>
  <c r="D298" i="4"/>
  <c r="F299" i="4"/>
  <c r="C294" i="1"/>
  <c r="F44" i="4"/>
  <c r="C40" i="1"/>
  <c r="F363" i="4"/>
  <c r="C358" i="1"/>
  <c r="F50" i="4"/>
  <c r="C46" i="1"/>
  <c r="G299" i="9"/>
  <c r="E299" i="9" s="1"/>
  <c r="I23" i="3"/>
  <c r="D1214" i="1"/>
  <c r="I1443" i="1"/>
  <c r="K1432" i="9"/>
  <c r="G295" i="9"/>
  <c r="E295" i="9" s="1"/>
  <c r="B295" i="9" s="1"/>
  <c r="I34" i="3"/>
  <c r="C1517" i="1"/>
  <c r="F134" i="5"/>
  <c r="C1112" i="1"/>
  <c r="F580" i="4"/>
  <c r="C574" i="1"/>
  <c r="F196" i="4"/>
  <c r="C192" i="1"/>
  <c r="F129" i="6"/>
  <c r="C1423" i="1"/>
  <c r="F311" i="4"/>
  <c r="C306" i="1"/>
  <c r="E6" i="5"/>
  <c r="I20" i="3"/>
  <c r="D985" i="1"/>
  <c r="D345" i="1" l="1"/>
  <c r="E408" i="4"/>
  <c r="D403" i="1" s="1"/>
  <c r="E639" i="4"/>
  <c r="D633" i="1" s="1"/>
  <c r="D147" i="1"/>
  <c r="E289" i="4"/>
  <c r="I17" i="3"/>
  <c r="E20" i="9"/>
  <c r="B20" i="9" s="1"/>
  <c r="H17" i="3"/>
  <c r="D289" i="4"/>
  <c r="F151" i="4"/>
  <c r="C147" i="1"/>
  <c r="H1423" i="1"/>
  <c r="G1423" i="1"/>
  <c r="G574" i="1"/>
  <c r="H574" i="1"/>
  <c r="G1517" i="1"/>
  <c r="H1517" i="1"/>
  <c r="H11" i="3"/>
  <c r="G46" i="1"/>
  <c r="H46" i="1"/>
  <c r="H40" i="1"/>
  <c r="G40" i="1"/>
  <c r="D407" i="4"/>
  <c r="F298" i="4"/>
  <c r="C293" i="1"/>
  <c r="H159" i="1"/>
  <c r="G159" i="1"/>
  <c r="F420" i="4"/>
  <c r="D635" i="4"/>
  <c r="C414" i="1"/>
  <c r="G120" i="1"/>
  <c r="H120" i="1"/>
  <c r="D408" i="4"/>
  <c r="F350" i="4"/>
  <c r="C345" i="1"/>
  <c r="H1518" i="1"/>
  <c r="G1518" i="1"/>
  <c r="D636" i="4"/>
  <c r="E293" i="9"/>
  <c r="F175" i="5"/>
  <c r="C1152" i="1"/>
  <c r="H990" i="1"/>
  <c r="G990" i="1"/>
  <c r="H78" i="1"/>
  <c r="G78" i="1"/>
  <c r="H1183" i="1"/>
  <c r="G1183" i="1"/>
  <c r="H21" i="3"/>
  <c r="F68" i="5"/>
  <c r="C1046" i="1"/>
  <c r="F141" i="6"/>
  <c r="H28" i="3"/>
  <c r="C1435" i="1"/>
  <c r="H148" i="1"/>
  <c r="G148" i="1"/>
  <c r="H1056" i="1"/>
  <c r="G1056" i="1"/>
  <c r="H1065" i="1"/>
  <c r="G1065" i="1"/>
  <c r="H2" i="1"/>
  <c r="G2" i="1"/>
  <c r="D412" i="4"/>
  <c r="E298" i="9"/>
  <c r="B299" i="9"/>
  <c r="F7" i="5"/>
  <c r="D6" i="5"/>
  <c r="H20" i="3"/>
  <c r="C985" i="1"/>
  <c r="H478" i="1"/>
  <c r="G478" i="1"/>
  <c r="H276" i="9"/>
  <c r="D984" i="1"/>
  <c r="H306" i="1"/>
  <c r="G306" i="1"/>
  <c r="H192" i="1"/>
  <c r="G192" i="1"/>
  <c r="H1112" i="1"/>
  <c r="G1112" i="1"/>
  <c r="G358" i="1"/>
  <c r="H358" i="1"/>
  <c r="H294" i="1"/>
  <c r="G294" i="1"/>
  <c r="H1153" i="1"/>
  <c r="G1153" i="1"/>
  <c r="H346" i="1"/>
  <c r="G346" i="1"/>
  <c r="H1408" i="1"/>
  <c r="G1408" i="1"/>
  <c r="H1214" i="1"/>
  <c r="G1214" i="1"/>
  <c r="H220" i="1"/>
  <c r="G220" i="1"/>
  <c r="H1329" i="1"/>
  <c r="G1329" i="1"/>
  <c r="H9" i="3"/>
  <c r="G522" i="1"/>
  <c r="H522" i="1"/>
  <c r="E19" i="9" l="1"/>
  <c r="E291" i="4"/>
  <c r="D287" i="1" s="1"/>
  <c r="D285" i="1"/>
  <c r="E290" i="4"/>
  <c r="D286" i="1" s="1"/>
  <c r="E413" i="4"/>
  <c r="H1152" i="1"/>
  <c r="G1152" i="1"/>
  <c r="H345" i="1"/>
  <c r="G345" i="1"/>
  <c r="F407" i="4"/>
  <c r="C402" i="1"/>
  <c r="H147" i="1"/>
  <c r="G147" i="1"/>
  <c r="G282" i="9"/>
  <c r="E282" i="9" s="1"/>
  <c r="B282" i="9" s="1"/>
  <c r="G276" i="9"/>
  <c r="E276" i="9" s="1"/>
  <c r="F6" i="5"/>
  <c r="C984" i="1"/>
  <c r="D639" i="4"/>
  <c r="F412" i="4"/>
  <c r="C407" i="1"/>
  <c r="H414" i="1"/>
  <c r="G414" i="1"/>
  <c r="N3" i="9"/>
  <c r="I11" i="3"/>
  <c r="K3" i="9"/>
  <c r="I9" i="3"/>
  <c r="H1046" i="1"/>
  <c r="G1046" i="1"/>
  <c r="F408" i="4"/>
  <c r="C403" i="1"/>
  <c r="F635" i="4"/>
  <c r="C629" i="1"/>
  <c r="H293" i="1"/>
  <c r="G293" i="1"/>
  <c r="D291" i="4"/>
  <c r="F289" i="4"/>
  <c r="D413" i="4"/>
  <c r="D414" i="4" s="1"/>
  <c r="C285" i="1"/>
  <c r="D290" i="4"/>
  <c r="H985" i="1"/>
  <c r="G985" i="1"/>
  <c r="H1435" i="1"/>
  <c r="G1435" i="1"/>
  <c r="F636" i="4"/>
  <c r="C630" i="1"/>
  <c r="E640" i="4" l="1"/>
  <c r="E415" i="4"/>
  <c r="D410" i="1" s="1"/>
  <c r="D408" i="1"/>
  <c r="E414" i="4"/>
  <c r="D409" i="1" s="1"/>
  <c r="F414" i="4"/>
  <c r="C409" i="1"/>
  <c r="H285" i="1"/>
  <c r="G285" i="1"/>
  <c r="G403" i="1"/>
  <c r="H403" i="1"/>
  <c r="E275" i="9"/>
  <c r="B276" i="9"/>
  <c r="H402" i="1"/>
  <c r="G402" i="1"/>
  <c r="D640" i="4"/>
  <c r="D415" i="4"/>
  <c r="F413" i="4"/>
  <c r="C408" i="1"/>
  <c r="G407" i="1"/>
  <c r="H407" i="1"/>
  <c r="H8" i="3"/>
  <c r="G984" i="1"/>
  <c r="H984" i="1"/>
  <c r="D641" i="4"/>
  <c r="F639" i="4"/>
  <c r="C633" i="1"/>
  <c r="G629" i="1"/>
  <c r="H629" i="1"/>
  <c r="G630" i="1"/>
  <c r="H630" i="1"/>
  <c r="F290" i="4"/>
  <c r="C286" i="1"/>
  <c r="F291" i="4"/>
  <c r="C287" i="1"/>
  <c r="E641" i="4" l="1"/>
  <c r="E642" i="4"/>
  <c r="D634" i="1"/>
  <c r="D642" i="4"/>
  <c r="F640" i="4"/>
  <c r="C634" i="1"/>
  <c r="H287" i="1"/>
  <c r="G287" i="1"/>
  <c r="D645" i="4"/>
  <c r="C635" i="1"/>
  <c r="F415" i="4"/>
  <c r="C410" i="1"/>
  <c r="G286" i="1"/>
  <c r="H286" i="1"/>
  <c r="G633" i="1"/>
  <c r="H633" i="1"/>
  <c r="H408" i="1"/>
  <c r="G408" i="1"/>
  <c r="M3" i="9"/>
  <c r="I8" i="3"/>
  <c r="G409" i="1"/>
  <c r="H409" i="1"/>
  <c r="D635" i="1" l="1"/>
  <c r="G635" i="1" s="1"/>
  <c r="E645" i="4"/>
  <c r="F645" i="4" s="1"/>
  <c r="F641" i="4"/>
  <c r="E646" i="4"/>
  <c r="D636" i="1"/>
  <c r="H410" i="1"/>
  <c r="G410" i="1"/>
  <c r="H18" i="3"/>
  <c r="C639" i="1"/>
  <c r="D646" i="4"/>
  <c r="F642" i="4"/>
  <c r="C636" i="1"/>
  <c r="H635" i="1"/>
  <c r="H634" i="1"/>
  <c r="G634" i="1"/>
  <c r="G274" i="9" l="1"/>
  <c r="E274" i="9" s="1"/>
  <c r="B274" i="9" s="1"/>
  <c r="I19" i="3"/>
  <c r="D640" i="1"/>
  <c r="D639" i="1"/>
  <c r="G639" i="1" s="1"/>
  <c r="I18" i="3"/>
  <c r="H636" i="1"/>
  <c r="G636" i="1"/>
  <c r="H7" i="3"/>
  <c r="H19" i="3"/>
  <c r="F646" i="4"/>
  <c r="C640" i="1"/>
  <c r="H639" i="1"/>
  <c r="J3" i="9" l="1"/>
  <c r="I7" i="3"/>
  <c r="H640" i="1"/>
  <c r="G640" i="1"/>
  <c r="M271" i="9" l="1"/>
  <c r="L271" i="9"/>
  <c r="H18" i="9"/>
  <c r="G18" i="9"/>
  <c r="J17" i="9"/>
  <c r="J9" i="9"/>
  <c r="H15" i="9"/>
  <c r="K9" i="9"/>
  <c r="L15" i="9"/>
  <c r="K6" i="9"/>
  <c r="J11" i="9"/>
  <c r="I17" i="9"/>
  <c r="K7" i="9"/>
  <c r="J12" i="9"/>
  <c r="J5" i="9"/>
  <c r="L16" i="9"/>
  <c r="K5" i="9"/>
  <c r="J10" i="9"/>
  <c r="M16" i="9"/>
  <c r="J7" i="9"/>
  <c r="I12" i="9"/>
  <c r="J8" i="9"/>
  <c r="I13" i="9"/>
  <c r="I6" i="9"/>
  <c r="K12" i="9"/>
  <c r="G17" i="9"/>
  <c r="J6" i="9"/>
  <c r="I11" i="9"/>
  <c r="H17" i="9"/>
  <c r="I8" i="9"/>
  <c r="M15" i="9"/>
  <c r="I9" i="9"/>
  <c r="G15" i="9"/>
  <c r="E15" i="9" s="1"/>
  <c r="K8" i="9"/>
  <c r="J13" i="9"/>
  <c r="I7" i="9"/>
  <c r="K13" i="9"/>
  <c r="K10" i="9"/>
  <c r="G16" i="9"/>
  <c r="I5" i="9"/>
  <c r="K11" i="9"/>
  <c r="H16" i="9"/>
  <c r="E17" i="9" l="1"/>
  <c r="B17" i="9" s="1"/>
  <c r="F271" i="9"/>
  <c r="B271" i="9" s="1"/>
  <c r="E8" i="9"/>
  <c r="B8" i="9" s="1"/>
  <c r="E12" i="9"/>
  <c r="B12" i="9" s="1"/>
  <c r="E5" i="9"/>
  <c r="E7" i="9"/>
  <c r="B7" i="9" s="1"/>
  <c r="E9" i="9"/>
  <c r="B9" i="9" s="1"/>
  <c r="E11" i="9"/>
  <c r="B11" i="9" s="1"/>
  <c r="E6" i="9"/>
  <c r="B6" i="9" s="1"/>
  <c r="F16" i="9"/>
  <c r="E18" i="9"/>
  <c r="B18" i="9" s="1"/>
  <c r="E16" i="9"/>
  <c r="E13" i="9"/>
  <c r="B13" i="9" s="1"/>
  <c r="E10" i="9"/>
  <c r="B10" i="9" s="1"/>
  <c r="F19" i="9"/>
  <c r="F15" i="9"/>
  <c r="F14" i="9" l="1"/>
  <c r="F3" i="9" s="1"/>
  <c r="B16" i="9"/>
  <c r="E4" i="9"/>
  <c r="B5"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<sst xmlns="http://schemas.openxmlformats.org/spreadsheetml/2006/main" count="4338" uniqueCount="3399">
  <si>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</si>
  <si>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</si>
  <si>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</si>
  <si>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</si>
  <si>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</si>
  <si>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</si>
  <si>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</si>
  <si>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</si>
  <si>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</si>
  <si>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</si>
  <si>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</si>
  <si>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</si>
  <si>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</si>
  <si>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</si>
  <si>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</si>
  <si>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</si>
  <si>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</si>
  <si>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</si>
  <si>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</si>
  <si>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</si>
  <si>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</si>
  <si>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</si>
  <si>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</si>
  <si>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</si>
  <si>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</si>
  <si>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</si>
  <si>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</si>
  <si>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</si>
  <si>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</si>
  <si>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</si>
  <si>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</si>
  <si>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GRADITELJSKA ŠKOLA ČAKOVEC</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</si>
  <si>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</si>
  <si>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</si>
  <si>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</si>
  <si>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</si>
  <si>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</si>
  <si>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</si>
  <si>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</si>
  <si>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</si>
  <si>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</si>
  <si>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</si>
  <si>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</si>
  <si>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</si>
  <si>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</si>
  <si>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</si>
  <si>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</si>
  <si>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</si>
  <si>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</si>
  <si>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19191 - GRADITELJSKA ŠKOLA ČAKOVEC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</si>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</sst>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1439529.83</v>
      </c>
      <c r="D2" s="6">
        <f>'PR-RAS'!E6</f>
        <v>1504052.0799999998</v>
      </c>
      <c r="E2" s="6">
        <v>0</v>
      </c>
      <c r="F2" s="6">
        <v>0</v>
      </c>
      <c r="G2" s="7">
        <f t="shared" ref="G2:G264" si="0">(B2/1000)*(C2*1+D2*2)</f>
        <v>4447.6339900000003</v>
      </c>
      <c r="H2" s="7">
        <f t="shared" ref="H2:H264" si="1">ABS(C2-ROUND(C2,0))+ABS(D2-ROUND(D2,0))</f>
        <v>0.24999999976716936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1178236.3</v>
      </c>
      <c r="D46" s="1">
        <f>'PR-RAS'!E50</f>
        <v>1220593.74</v>
      </c>
      <c r="E46" s="1">
        <v>0</v>
      </c>
      <c r="F46" s="1">
        <v>0</v>
      </c>
      <c r="G46" s="2">
        <f t="shared" si="0"/>
        <v>162874.07010000001</v>
      </c>
      <c r="H46" s="2">
        <f t="shared" si="1"/>
        <v>0.56000000005587935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1165391.22</v>
      </c>
      <c r="D64" s="1">
        <f>'PR-RAS'!E68</f>
        <v>1205103.6000000001</v>
      </c>
      <c r="E64" s="1">
        <v>0</v>
      </c>
      <c r="F64" s="1">
        <v>0</v>
      </c>
      <c r="G64" s="2">
        <f t="shared" si="0"/>
        <v>225262.70045999999</v>
      </c>
      <c r="H64" s="2">
        <f t="shared" si="1"/>
        <v>0.61999999987892807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1165391.22</v>
      </c>
      <c r="D65" s="1">
        <f>'PR-RAS'!E69</f>
        <v>1205103.6000000001</v>
      </c>
      <c r="E65" s="1">
        <v>0</v>
      </c>
      <c r="F65" s="1">
        <v>0</v>
      </c>
      <c r="G65" s="2">
        <f t="shared" si="0"/>
        <v>228838.29887999999</v>
      </c>
      <c r="H65" s="2">
        <f t="shared" si="1"/>
        <v>0.61999999987892807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12845.08</v>
      </c>
      <c r="D70" s="1">
        <f>'PR-RAS'!E74</f>
        <v>15490.14</v>
      </c>
      <c r="E70" s="1">
        <v>0</v>
      </c>
      <c r="F70" s="1">
        <v>0</v>
      </c>
      <c r="G70" s="2">
        <f t="shared" si="0"/>
        <v>3023.9498400000002</v>
      </c>
      <c r="H70" s="2">
        <f t="shared" si="1"/>
        <v>0.21999999999934516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12845.08</v>
      </c>
      <c r="D71" s="1">
        <f>'PR-RAS'!E75</f>
        <v>15490.14</v>
      </c>
      <c r="E71" s="1">
        <v>0</v>
      </c>
      <c r="F71" s="1">
        <v>0</v>
      </c>
      <c r="G71" s="2">
        <f t="shared" si="0"/>
        <v>3067.7752000000005</v>
      </c>
      <c r="H71" s="2">
        <f t="shared" si="1"/>
        <v>0.21999999999934516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14.79</v>
      </c>
      <c r="D78" s="1">
        <f>'PR-RAS'!E82</f>
        <v>37.630000000000003</v>
      </c>
      <c r="E78" s="1">
        <v>0</v>
      </c>
      <c r="F78" s="1">
        <v>0</v>
      </c>
      <c r="G78" s="2">
        <f t="shared" si="0"/>
        <v>6.9338500000000005</v>
      </c>
      <c r="H78" s="2">
        <f t="shared" si="1"/>
        <v>0.57999999999999829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14.79</v>
      </c>
      <c r="D79" s="1">
        <f>'PR-RAS'!E83</f>
        <v>37.630000000000003</v>
      </c>
      <c r="E79" s="1">
        <v>0</v>
      </c>
      <c r="F79" s="1">
        <v>0</v>
      </c>
      <c r="G79" s="2">
        <f t="shared" si="0"/>
        <v>7.0239000000000011</v>
      </c>
      <c r="H79" s="2">
        <f t="shared" si="1"/>
        <v>0.57999999999999829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0.76</v>
      </c>
      <c r="D81" s="1">
        <f>'PR-RAS'!E85</f>
        <v>23.76</v>
      </c>
      <c r="E81" s="1">
        <v>0</v>
      </c>
      <c r="F81" s="1">
        <v>0</v>
      </c>
      <c r="G81" s="2">
        <f t="shared" si="0"/>
        <v>3.8624000000000001</v>
      </c>
      <c r="H81" s="2">
        <f t="shared" si="1"/>
        <v>0.47999999999999843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14.03</v>
      </c>
      <c r="D82" s="1">
        <f>'PR-RAS'!E86</f>
        <v>13.87</v>
      </c>
      <c r="E82" s="1">
        <v>0</v>
      </c>
      <c r="F82" s="1">
        <v>0</v>
      </c>
      <c r="G82" s="2">
        <f t="shared" si="0"/>
        <v>3.3833699999999998</v>
      </c>
      <c r="H82" s="2">
        <f t="shared" si="1"/>
        <v>0.16000000000000014</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39634.26</v>
      </c>
      <c r="D102" s="1">
        <f>'PR-RAS'!E106</f>
        <v>30485.360000000001</v>
      </c>
      <c r="E102" s="1">
        <v>0</v>
      </c>
      <c r="F102" s="1">
        <v>0</v>
      </c>
      <c r="G102" s="2">
        <f t="shared" si="0"/>
        <v>10161.102980000001</v>
      </c>
      <c r="H102" s="2">
        <f t="shared" si="1"/>
        <v>0.62000000000261934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39634.26</v>
      </c>
      <c r="D108" s="1">
        <f>'PR-RAS'!E112</f>
        <v>30485.360000000001</v>
      </c>
      <c r="E108" s="1">
        <v>0</v>
      </c>
      <c r="F108" s="1">
        <v>0</v>
      </c>
      <c r="G108" s="2">
        <f t="shared" si="0"/>
        <v>10764.73286</v>
      </c>
      <c r="H108" s="2">
        <f t="shared" si="1"/>
        <v>0.62000000000261934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39634.26</v>
      </c>
      <c r="D113" s="1">
        <f>'PR-RAS'!E117</f>
        <v>30485.360000000001</v>
      </c>
      <c r="E113" s="1">
        <v>0</v>
      </c>
      <c r="F113" s="1">
        <v>0</v>
      </c>
      <c r="G113" s="2">
        <f t="shared" si="0"/>
        <v>11267.757760000002</v>
      </c>
      <c r="H113" s="2">
        <f t="shared" si="1"/>
        <v>0.62000000000261934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70697.789999999994</v>
      </c>
      <c r="D120" s="1">
        <f>'PR-RAS'!E124</f>
        <v>101099.13</v>
      </c>
      <c r="E120" s="1">
        <v>0</v>
      </c>
      <c r="F120" s="1">
        <v>0</v>
      </c>
      <c r="G120" s="2">
        <f t="shared" si="0"/>
        <v>32474.629949999999</v>
      </c>
      <c r="H120" s="2">
        <f t="shared" si="1"/>
        <v>0.34000000001105946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70697.789999999994</v>
      </c>
      <c r="D121" s="1">
        <f>'PR-RAS'!E125</f>
        <v>99449.13</v>
      </c>
      <c r="E121" s="1">
        <v>0</v>
      </c>
      <c r="F121" s="1">
        <v>0</v>
      </c>
      <c r="G121" s="2">
        <f t="shared" si="0"/>
        <v>32351.525999999998</v>
      </c>
      <c r="H121" s="2">
        <f t="shared" si="1"/>
        <v>0.34000000001105946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70697.789999999994</v>
      </c>
      <c r="D123" s="1">
        <f>'PR-RAS'!E127</f>
        <v>99449.13</v>
      </c>
      <c r="E123" s="1">
        <v>0</v>
      </c>
      <c r="F123" s="1">
        <v>0</v>
      </c>
      <c r="G123" s="2">
        <f t="shared" si="0"/>
        <v>32890.718099999998</v>
      </c>
      <c r="H123" s="2">
        <f t="shared" si="1"/>
        <v>0.34000000001105946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1650</v>
      </c>
      <c r="E124" s="1">
        <v>0</v>
      </c>
      <c r="F124" s="1">
        <v>0</v>
      </c>
      <c r="G124" s="2">
        <f t="shared" si="0"/>
        <v>405.9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1650</v>
      </c>
      <c r="E125" s="1">
        <v>0</v>
      </c>
      <c r="F125" s="1">
        <v>0</v>
      </c>
      <c r="G125" s="2">
        <f t="shared" si="0"/>
        <v>409.2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150946.69</v>
      </c>
      <c r="D129" s="1">
        <f>'PR-RAS'!E133</f>
        <v>151836.22</v>
      </c>
      <c r="E129" s="1">
        <v>0</v>
      </c>
      <c r="F129" s="1">
        <v>0</v>
      </c>
      <c r="G129" s="2">
        <f t="shared" si="0"/>
        <v>58191.248640000005</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150946.69</v>
      </c>
      <c r="D130" s="1">
        <f>'PR-RAS'!E134</f>
        <v>151836.22</v>
      </c>
      <c r="E130" s="1">
        <v>0</v>
      </c>
      <c r="F130" s="1">
        <v>0</v>
      </c>
      <c r="G130" s="2">
        <f t="shared" si="0"/>
        <v>58645.867770000004</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118247.77</v>
      </c>
      <c r="D131" s="1">
        <f>'PR-RAS'!E135</f>
        <v>148518.15</v>
      </c>
      <c r="E131" s="1">
        <v>0</v>
      </c>
      <c r="F131" s="1">
        <v>0</v>
      </c>
      <c r="G131" s="2">
        <f t="shared" si="0"/>
        <v>53986.929100000001</v>
      </c>
      <c r="H131" s="2">
        <f t="shared" si="1"/>
        <v>0.3799999999901047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32698.92</v>
      </c>
      <c r="D132" s="1">
        <f>'PR-RAS'!E136</f>
        <v>3318.07</v>
      </c>
      <c r="E132" s="1">
        <v>0</v>
      </c>
      <c r="F132" s="1">
        <v>0</v>
      </c>
      <c r="G132" s="2">
        <f t="shared" si="0"/>
        <v>5152.8928599999999</v>
      </c>
      <c r="H132" s="2">
        <f t="shared" si="1"/>
        <v>0.15000000000190994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1383594.22</v>
      </c>
      <c r="D147" s="1">
        <f>'PR-RAS'!E151</f>
        <v>1488447.1199999999</v>
      </c>
      <c r="E147" s="1">
        <v>0</v>
      </c>
      <c r="F147" s="1">
        <v>0</v>
      </c>
      <c r="G147" s="2">
        <f t="shared" si="0"/>
        <v>636631.31516</v>
      </c>
      <c r="H147" s="2">
        <f t="shared" si="1"/>
        <v>0.33999999985098839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1144891.92</v>
      </c>
      <c r="D148" s="1">
        <f>'PR-RAS'!E152</f>
        <v>1225570.5699999998</v>
      </c>
      <c r="E148" s="1">
        <v>0</v>
      </c>
      <c r="F148" s="1">
        <v>0</v>
      </c>
      <c r="G148" s="2">
        <f t="shared" si="0"/>
        <v>528616.8598199999</v>
      </c>
      <c r="H148" s="2">
        <f t="shared" si="1"/>
        <v>0.51000000024214387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952187.02</v>
      </c>
      <c r="D149" s="1">
        <f>'PR-RAS'!E153</f>
        <v>1013818.29</v>
      </c>
      <c r="E149" s="1">
        <v>0</v>
      </c>
      <c r="F149" s="1">
        <v>0</v>
      </c>
      <c r="G149" s="2">
        <f t="shared" si="0"/>
        <v>441013.89279999997</v>
      </c>
      <c r="H149" s="2">
        <f t="shared" si="1"/>
        <v>0.31000000005587935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900452.33</v>
      </c>
      <c r="D150" s="1">
        <f>'PR-RAS'!E154</f>
        <v>975835.4</v>
      </c>
      <c r="E150" s="1">
        <v>0</v>
      </c>
      <c r="F150" s="1">
        <v>0</v>
      </c>
      <c r="G150" s="2">
        <f t="shared" si="0"/>
        <v>424966.34636999998</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51734.69</v>
      </c>
      <c r="D152" s="1">
        <f>'PR-RAS'!E156</f>
        <v>37982.89</v>
      </c>
      <c r="E152" s="1">
        <v>0</v>
      </c>
      <c r="F152" s="1">
        <v>0</v>
      </c>
      <c r="G152" s="2">
        <f t="shared" si="0"/>
        <v>19282.770970000001</v>
      </c>
      <c r="H152" s="2">
        <f t="shared" si="1"/>
        <v>0.41999999999825377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36886.699999999997</v>
      </c>
      <c r="D154" s="1">
        <f>'PR-RAS'!E158</f>
        <v>49786.42</v>
      </c>
      <c r="E154" s="1">
        <v>0</v>
      </c>
      <c r="F154" s="1">
        <v>0</v>
      </c>
      <c r="G154" s="2">
        <f t="shared" si="0"/>
        <v>20878.309619999996</v>
      </c>
      <c r="H154" s="2">
        <f t="shared" si="1"/>
        <v>0.72000000000116415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155818.19999999998</v>
      </c>
      <c r="D155" s="1">
        <f>'PR-RAS'!E159</f>
        <v>161965.85999999999</v>
      </c>
      <c r="E155" s="1">
        <v>0</v>
      </c>
      <c r="F155" s="1">
        <v>0</v>
      </c>
      <c r="G155" s="2">
        <f t="shared" si="0"/>
        <v>73881.487679999991</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155416.51999999999</v>
      </c>
      <c r="D157" s="1">
        <f>'PR-RAS'!E161</f>
        <v>161962.79999999999</v>
      </c>
      <c r="E157" s="1">
        <v>0</v>
      </c>
      <c r="F157" s="1">
        <v>0</v>
      </c>
      <c r="G157" s="2">
        <f t="shared" si="0"/>
        <v>74777.370720000006</v>
      </c>
      <c r="H157" s="2">
        <f t="shared" si="1"/>
        <v>0.68000000002211891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401.68</v>
      </c>
      <c r="D158" s="1">
        <f>'PR-RAS'!E162</f>
        <v>3.06</v>
      </c>
      <c r="E158" s="1">
        <v>0</v>
      </c>
      <c r="F158" s="1">
        <v>0</v>
      </c>
      <c r="G158" s="2">
        <f t="shared" si="0"/>
        <v>64.024600000000007</v>
      </c>
      <c r="H158" s="2">
        <f t="shared" si="1"/>
        <v>0.37999999999999323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228527.22</v>
      </c>
      <c r="D159" s="1">
        <f>'PR-RAS'!E163</f>
        <v>262019.74</v>
      </c>
      <c r="E159" s="1">
        <v>0</v>
      </c>
      <c r="F159" s="1">
        <v>0</v>
      </c>
      <c r="G159" s="2">
        <f t="shared" si="0"/>
        <v>118905.5386</v>
      </c>
      <c r="H159" s="2">
        <f t="shared" si="1"/>
        <v>0.48000000001047738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41466.86</v>
      </c>
      <c r="D160" s="1">
        <f>'PR-RAS'!E164</f>
        <v>49229.640000000007</v>
      </c>
      <c r="E160" s="1">
        <v>0</v>
      </c>
      <c r="F160" s="1">
        <v>0</v>
      </c>
      <c r="G160" s="2">
        <f t="shared" si="0"/>
        <v>22248.256260000002</v>
      </c>
      <c r="H160" s="2">
        <f t="shared" si="1"/>
        <v>0.49999999999272404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5892.97</v>
      </c>
      <c r="D161" s="1">
        <f>'PR-RAS'!E165</f>
        <v>8529.7900000000009</v>
      </c>
      <c r="E161" s="1">
        <v>0</v>
      </c>
      <c r="F161" s="1">
        <v>0</v>
      </c>
      <c r="G161" s="2">
        <f t="shared" si="0"/>
        <v>3672.4080000000004</v>
      </c>
      <c r="H161" s="2">
        <f t="shared" si="1"/>
        <v>0.23999999999887223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31430.71</v>
      </c>
      <c r="D162" s="1">
        <f>'PR-RAS'!E166</f>
        <v>36403.360000000001</v>
      </c>
      <c r="E162" s="1">
        <v>0</v>
      </c>
      <c r="F162" s="1">
        <v>0</v>
      </c>
      <c r="G162" s="2">
        <f t="shared" si="0"/>
        <v>16782.22623</v>
      </c>
      <c r="H162" s="2">
        <f t="shared" si="1"/>
        <v>0.65000000000145519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2145.94</v>
      </c>
      <c r="D163" s="1">
        <f>'PR-RAS'!E167</f>
        <v>3135.69</v>
      </c>
      <c r="E163" s="1">
        <v>0</v>
      </c>
      <c r="F163" s="1">
        <v>0</v>
      </c>
      <c r="G163" s="2">
        <f t="shared" si="0"/>
        <v>1363.6058399999999</v>
      </c>
      <c r="H163" s="2">
        <f t="shared" si="1"/>
        <v>0.36999999999989086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1997.24</v>
      </c>
      <c r="D164" s="1">
        <f>'PR-RAS'!E168</f>
        <v>1160.8</v>
      </c>
      <c r="E164" s="1">
        <v>0</v>
      </c>
      <c r="F164" s="1">
        <v>0</v>
      </c>
      <c r="G164" s="2">
        <f t="shared" si="0"/>
        <v>703.97092000000009</v>
      </c>
      <c r="H164" s="2">
        <f t="shared" si="1"/>
        <v>0.44000000000005457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113152.88</v>
      </c>
      <c r="D165" s="1">
        <f>'PR-RAS'!E169</f>
        <v>140924.05999999997</v>
      </c>
      <c r="E165" s="1">
        <v>0</v>
      </c>
      <c r="F165" s="1">
        <v>0</v>
      </c>
      <c r="G165" s="2">
        <f t="shared" si="0"/>
        <v>64780.16399999999</v>
      </c>
      <c r="H165" s="2">
        <f t="shared" si="1"/>
        <v>0.17999999996391125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31989.75</v>
      </c>
      <c r="D166" s="1">
        <f>'PR-RAS'!E170</f>
        <v>37819.870000000003</v>
      </c>
      <c r="E166" s="1">
        <v>0</v>
      </c>
      <c r="F166" s="1">
        <v>0</v>
      </c>
      <c r="G166" s="2">
        <f t="shared" si="0"/>
        <v>17758.865850000002</v>
      </c>
      <c r="H166" s="2">
        <f t="shared" si="1"/>
        <v>0.37999999999738066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30130.69</v>
      </c>
      <c r="D167" s="1">
        <f>'PR-RAS'!E171</f>
        <v>49974.02</v>
      </c>
      <c r="E167" s="1">
        <v>0</v>
      </c>
      <c r="F167" s="1">
        <v>0</v>
      </c>
      <c r="G167" s="2">
        <f t="shared" si="0"/>
        <v>21593.069180000002</v>
      </c>
      <c r="H167" s="2">
        <f t="shared" si="1"/>
        <v>0.32999999999810825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43444.33</v>
      </c>
      <c r="D168" s="1">
        <f>'PR-RAS'!E172</f>
        <v>42415.47</v>
      </c>
      <c r="E168" s="1">
        <v>0</v>
      </c>
      <c r="F168" s="1">
        <v>0</v>
      </c>
      <c r="G168" s="2">
        <f t="shared" si="0"/>
        <v>21421.970090000003</v>
      </c>
      <c r="H168" s="2">
        <f t="shared" si="1"/>
        <v>0.80000000000291038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4466.95</v>
      </c>
      <c r="D169" s="1">
        <f>'PR-RAS'!E173</f>
        <v>4125.63</v>
      </c>
      <c r="E169" s="1">
        <v>0</v>
      </c>
      <c r="F169" s="1">
        <v>0</v>
      </c>
      <c r="G169" s="2">
        <f t="shared" si="0"/>
        <v>2136.6592799999999</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2425.59</v>
      </c>
      <c r="D170" s="1">
        <f>'PR-RAS'!E174</f>
        <v>5358.61</v>
      </c>
      <c r="E170" s="1">
        <v>0</v>
      </c>
      <c r="F170" s="1">
        <v>0</v>
      </c>
      <c r="G170" s="2">
        <f t="shared" si="0"/>
        <v>2221.1348900000003</v>
      </c>
      <c r="H170" s="2">
        <f t="shared" si="1"/>
        <v>0.8000000000001819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695.57</v>
      </c>
      <c r="D172" s="1">
        <f>'PR-RAS'!E176</f>
        <v>1230.46</v>
      </c>
      <c r="E172" s="1">
        <v>0</v>
      </c>
      <c r="F172" s="1">
        <v>0</v>
      </c>
      <c r="G172" s="2">
        <f t="shared" si="0"/>
        <v>539.75979000000007</v>
      </c>
      <c r="H172" s="2">
        <f t="shared" si="1"/>
        <v>0.88999999999998636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46510.03</v>
      </c>
      <c r="D173" s="1">
        <f>'PR-RAS'!E177</f>
        <v>56782.520000000004</v>
      </c>
      <c r="E173" s="1">
        <v>0</v>
      </c>
      <c r="F173" s="1">
        <v>0</v>
      </c>
      <c r="G173" s="2">
        <f t="shared" si="0"/>
        <v>27532.912039999999</v>
      </c>
      <c r="H173" s="2">
        <f t="shared" si="1"/>
        <v>0.50999999999476131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5823.71</v>
      </c>
      <c r="D174" s="1">
        <f>'PR-RAS'!E178</f>
        <v>7716.79</v>
      </c>
      <c r="E174" s="1">
        <v>0</v>
      </c>
      <c r="F174" s="1">
        <v>0</v>
      </c>
      <c r="G174" s="2">
        <f t="shared" si="0"/>
        <v>3677.5111699999998</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14474.52</v>
      </c>
      <c r="D175" s="1">
        <f>'PR-RAS'!E179</f>
        <v>22926.46</v>
      </c>
      <c r="E175" s="1">
        <v>0</v>
      </c>
      <c r="F175" s="1">
        <v>0</v>
      </c>
      <c r="G175" s="2">
        <f t="shared" si="0"/>
        <v>10496.974560000001</v>
      </c>
      <c r="H175" s="2">
        <f t="shared" si="1"/>
        <v>0.93999999999869033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3262.48</v>
      </c>
      <c r="D176" s="1">
        <f>'PR-RAS'!E180</f>
        <v>7090.65</v>
      </c>
      <c r="E176" s="1">
        <v>0</v>
      </c>
      <c r="F176" s="1">
        <v>0</v>
      </c>
      <c r="G176" s="2">
        <f t="shared" si="0"/>
        <v>3052.6614999999997</v>
      </c>
      <c r="H176" s="2">
        <f t="shared" si="1"/>
        <v>0.83000000000038199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6797.23</v>
      </c>
      <c r="D177" s="1">
        <f>'PR-RAS'!E181</f>
        <v>6167.73</v>
      </c>
      <c r="E177" s="1">
        <v>0</v>
      </c>
      <c r="F177" s="1">
        <v>0</v>
      </c>
      <c r="G177" s="2">
        <f t="shared" si="0"/>
        <v>3367.3534399999994</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1330.44</v>
      </c>
      <c r="D178" s="1">
        <f>'PR-RAS'!E182</f>
        <v>1617.76</v>
      </c>
      <c r="E178" s="1">
        <v>0</v>
      </c>
      <c r="F178" s="1">
        <v>0</v>
      </c>
      <c r="G178" s="2">
        <f t="shared" si="0"/>
        <v>808.17491999999993</v>
      </c>
      <c r="H178" s="2">
        <f t="shared" si="1"/>
        <v>0.68000000000006366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5736.57</v>
      </c>
      <c r="D179" s="1">
        <f>'PR-RAS'!E183</f>
        <v>762.75</v>
      </c>
      <c r="E179" s="1">
        <v>0</v>
      </c>
      <c r="F179" s="1">
        <v>0</v>
      </c>
      <c r="G179" s="2">
        <f t="shared" si="0"/>
        <v>1292.6484599999999</v>
      </c>
      <c r="H179" s="2">
        <f t="shared" si="1"/>
        <v>0.68000000000029104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6280.62</v>
      </c>
      <c r="D180" s="1">
        <f>'PR-RAS'!E184</f>
        <v>7223.41</v>
      </c>
      <c r="E180" s="1">
        <v>0</v>
      </c>
      <c r="F180" s="1">
        <v>0</v>
      </c>
      <c r="G180" s="2">
        <f t="shared" si="0"/>
        <v>3710.2117599999997</v>
      </c>
      <c r="H180" s="2">
        <f t="shared" si="1"/>
        <v>0.78999999999996362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1952.68</v>
      </c>
      <c r="D181" s="1">
        <f>'PR-RAS'!E185</f>
        <v>1802.51</v>
      </c>
      <c r="E181" s="1">
        <v>0</v>
      </c>
      <c r="F181" s="1">
        <v>0</v>
      </c>
      <c r="G181" s="2">
        <f t="shared" si="0"/>
        <v>1000.386</v>
      </c>
      <c r="H181" s="2">
        <f t="shared" si="1"/>
        <v>0.80999999999994543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851.78</v>
      </c>
      <c r="D182" s="1">
        <f>'PR-RAS'!E186</f>
        <v>1474.46</v>
      </c>
      <c r="E182" s="1">
        <v>0</v>
      </c>
      <c r="F182" s="1">
        <v>0</v>
      </c>
      <c r="G182" s="2">
        <f t="shared" si="0"/>
        <v>687.92669999999998</v>
      </c>
      <c r="H182" s="2">
        <f t="shared" si="1"/>
        <v>0.68000000000006366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965.98</v>
      </c>
      <c r="D183" s="1">
        <f>'PR-RAS'!E187</f>
        <v>3122.51</v>
      </c>
      <c r="E183" s="1">
        <v>0</v>
      </c>
      <c r="F183" s="1">
        <v>0</v>
      </c>
      <c r="G183" s="2">
        <f t="shared" si="0"/>
        <v>1312.402</v>
      </c>
      <c r="H183" s="2">
        <f t="shared" si="1"/>
        <v>0.50999999999976353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26431.47</v>
      </c>
      <c r="D184" s="1">
        <f>'PR-RAS'!E188</f>
        <v>11961.009999999998</v>
      </c>
      <c r="E184" s="1">
        <v>0</v>
      </c>
      <c r="F184" s="1">
        <v>0</v>
      </c>
      <c r="G184" s="2">
        <f t="shared" si="0"/>
        <v>9214.6886699999995</v>
      </c>
      <c r="H184" s="2">
        <f t="shared" si="1"/>
        <v>0.47999999999956344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1211.55</v>
      </c>
      <c r="D186" s="1">
        <f>'PR-RAS'!E190</f>
        <v>0</v>
      </c>
      <c r="E186" s="1">
        <v>0</v>
      </c>
      <c r="F186" s="1">
        <v>0</v>
      </c>
      <c r="G186" s="2">
        <f t="shared" si="0"/>
        <v>224.13674999999998</v>
      </c>
      <c r="H186" s="2">
        <f t="shared" si="1"/>
        <v>0.45000000000004547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3281.2</v>
      </c>
      <c r="D187" s="1">
        <f>'PR-RAS'!E191</f>
        <v>3331.95</v>
      </c>
      <c r="E187" s="1">
        <v>0</v>
      </c>
      <c r="F187" s="1">
        <v>0</v>
      </c>
      <c r="G187" s="2">
        <f t="shared" si="0"/>
        <v>1849.7885999999996</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179.18</v>
      </c>
      <c r="D188" s="1">
        <f>'PR-RAS'!E192</f>
        <v>219.64</v>
      </c>
      <c r="E188" s="1">
        <v>0</v>
      </c>
      <c r="F188" s="1">
        <v>0</v>
      </c>
      <c r="G188" s="2">
        <f t="shared" si="0"/>
        <v>115.65202000000001</v>
      </c>
      <c r="H188" s="2">
        <f t="shared" si="1"/>
        <v>0.54000000000002046</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5597.09</v>
      </c>
      <c r="D189" s="1">
        <f>'PR-RAS'!E193</f>
        <v>3704.7</v>
      </c>
      <c r="E189" s="1">
        <v>0</v>
      </c>
      <c r="F189" s="1">
        <v>0</v>
      </c>
      <c r="G189" s="2">
        <f t="shared" si="0"/>
        <v>2445.22012</v>
      </c>
      <c r="H189" s="2">
        <f t="shared" si="1"/>
        <v>0.39000000000032742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11375.17</v>
      </c>
      <c r="D190" s="1">
        <f>'PR-RAS'!E194</f>
        <v>127.54</v>
      </c>
      <c r="E190" s="1">
        <v>0</v>
      </c>
      <c r="F190" s="1">
        <v>0</v>
      </c>
      <c r="G190" s="2">
        <f t="shared" si="0"/>
        <v>2198.1172500000002</v>
      </c>
      <c r="H190" s="2">
        <f t="shared" si="1"/>
        <v>0.63000000000006651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4787.28</v>
      </c>
      <c r="D191" s="1">
        <f>'PR-RAS'!E195</f>
        <v>4577.18</v>
      </c>
      <c r="E191" s="1">
        <v>0</v>
      </c>
      <c r="F191" s="1">
        <v>0</v>
      </c>
      <c r="G191" s="2">
        <f t="shared" si="0"/>
        <v>2648.9115999999999</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10175.08</v>
      </c>
      <c r="D192" s="1">
        <f>'PR-RAS'!E196</f>
        <v>856.81000000000006</v>
      </c>
      <c r="E192" s="1">
        <v>0</v>
      </c>
      <c r="F192" s="1">
        <v>0</v>
      </c>
      <c r="G192" s="2">
        <f t="shared" si="0"/>
        <v>2270.7417</v>
      </c>
      <c r="H192" s="2">
        <f t="shared" si="1"/>
        <v>0.26999999999986812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50.86</v>
      </c>
      <c r="D198" s="1">
        <f>'PR-RAS'!E202</f>
        <v>0</v>
      </c>
      <c r="E198" s="1">
        <v>0</v>
      </c>
      <c r="F198" s="1">
        <v>0</v>
      </c>
      <c r="G198" s="2">
        <f t="shared" si="0"/>
        <v>10.01942</v>
      </c>
      <c r="H198" s="2">
        <f t="shared" si="1"/>
        <v>0.14000000000000057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50.86</v>
      </c>
      <c r="D204" s="1">
        <f>'PR-RAS'!E208</f>
        <v>0</v>
      </c>
      <c r="E204" s="1">
        <v>0</v>
      </c>
      <c r="F204" s="1">
        <v>0</v>
      </c>
      <c r="G204" s="2">
        <f t="shared" si="0"/>
        <v>10.324580000000001</v>
      </c>
      <c r="H204" s="2">
        <f t="shared" si="1"/>
        <v>0.14000000000000057</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10124.219999999999</v>
      </c>
      <c r="D206" s="1">
        <f>'PR-RAS'!E210</f>
        <v>856.81000000000006</v>
      </c>
      <c r="E206" s="1">
        <v>0</v>
      </c>
      <c r="F206" s="1">
        <v>0</v>
      </c>
      <c r="G206" s="2">
        <f t="shared" si="0"/>
        <v>2426.7572</v>
      </c>
      <c r="H206" s="2">
        <f t="shared" si="1"/>
        <v>0.40999999999928605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1014.56</v>
      </c>
      <c r="D207" s="1">
        <f>'PR-RAS'!E211</f>
        <v>772.36</v>
      </c>
      <c r="E207" s="1">
        <v>0</v>
      </c>
      <c r="F207" s="1">
        <v>0</v>
      </c>
      <c r="G207" s="2">
        <f t="shared" si="0"/>
        <v>527.21167999999989</v>
      </c>
      <c r="H207" s="2">
        <f t="shared" si="1"/>
        <v>0.80000000000006821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9109.66</v>
      </c>
      <c r="D209" s="1">
        <f>'PR-RAS'!E213</f>
        <v>84.45</v>
      </c>
      <c r="E209" s="1">
        <v>0</v>
      </c>
      <c r="F209" s="1">
        <v>0</v>
      </c>
      <c r="G209" s="2">
        <f t="shared" si="0"/>
        <v>1929.9404799999998</v>
      </c>
      <c r="H209" s="2">
        <f t="shared" si="1"/>
        <v>0.79000000000014836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1383594.22</v>
      </c>
      <c r="D285" s="1">
        <f>'PR-RAS'!E289</f>
        <v>1488447.1199999999</v>
      </c>
      <c r="E285" s="1">
        <v>0</v>
      </c>
      <c r="F285" s="1">
        <v>0</v>
      </c>
      <c r="G285" s="2">
        <f t="shared" si="8"/>
        <v>1238378.7226399998</v>
      </c>
      <c r="H285" s="2">
        <f t="shared" si="9"/>
        <v>0.33999999985098839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55935.610000000102</v>
      </c>
      <c r="D286" s="1">
        <f>'PR-RAS'!E290</f>
        <v>15604.959999999963</v>
      </c>
      <c r="E286" s="1">
        <v>0</v>
      </c>
      <c r="F286" s="1">
        <v>0</v>
      </c>
      <c r="G286" s="2">
        <f t="shared" si="8"/>
        <v>24836.476050000005</v>
      </c>
      <c r="H286" s="2">
        <f t="shared" si="9"/>
        <v>0.42999999993480742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253849.24</v>
      </c>
      <c r="D288" s="1">
        <f>'PR-RAS'!E292</f>
        <v>285087.75</v>
      </c>
      <c r="E288" s="1">
        <v>0</v>
      </c>
      <c r="F288" s="1">
        <v>0</v>
      </c>
      <c r="G288" s="2">
        <f t="shared" si="8"/>
        <v>236495.10037999999</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30005.25</v>
      </c>
      <c r="D290" s="1">
        <f>'PR-RAS'!E294</f>
        <v>26652.959999999999</v>
      </c>
      <c r="E290" s="1">
        <v>0</v>
      </c>
      <c r="F290" s="1">
        <v>0</v>
      </c>
      <c r="G290" s="2">
        <f t="shared" si="8"/>
        <v>24076.928129999997</v>
      </c>
      <c r="H290" s="2">
        <f t="shared" si="9"/>
        <v>0.29000000000087311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30005.25</v>
      </c>
      <c r="D291" s="1">
        <f>'PR-RAS'!E295</f>
        <v>26652.959999999999</v>
      </c>
      <c r="E291" s="1">
        <v>0</v>
      </c>
      <c r="F291" s="1">
        <v>0</v>
      </c>
      <c r="G291" s="2">
        <f t="shared" si="8"/>
        <v>24160.239299999997</v>
      </c>
      <c r="H291" s="2">
        <f t="shared" si="9"/>
        <v>0.29000000000087311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498.95</v>
      </c>
      <c r="D293" s="1">
        <f>'PR-RAS'!E298</f>
        <v>210.57</v>
      </c>
      <c r="E293" s="1">
        <v>0</v>
      </c>
      <c r="F293" s="1">
        <v>0</v>
      </c>
      <c r="G293" s="2">
        <f t="shared" si="8"/>
        <v>268.66627999999997</v>
      </c>
      <c r="H293" s="2">
        <f t="shared" si="9"/>
        <v>0.48000000000001819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498.95</v>
      </c>
      <c r="D306" s="1">
        <f>'PR-RAS'!E311</f>
        <v>210.57</v>
      </c>
      <c r="E306" s="1">
        <v>0</v>
      </c>
      <c r="F306" s="1">
        <v>0</v>
      </c>
      <c r="G306" s="2">
        <f t="shared" si="8"/>
        <v>280.62744999999995</v>
      </c>
      <c r="H306" s="2">
        <f t="shared" si="9"/>
        <v>0.48000000000001819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498.95</v>
      </c>
      <c r="D307" s="1">
        <f>'PR-RAS'!E312</f>
        <v>210.57</v>
      </c>
      <c r="E307" s="1">
        <v>0</v>
      </c>
      <c r="F307" s="1">
        <v>0</v>
      </c>
      <c r="G307" s="2">
        <f t="shared" si="8"/>
        <v>281.54753999999997</v>
      </c>
      <c r="H307" s="2">
        <f t="shared" si="9"/>
        <v>0.48000000000001819</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498.95</v>
      </c>
      <c r="D308" s="1">
        <f>'PR-RAS'!E313</f>
        <v>210.57</v>
      </c>
      <c r="E308" s="1">
        <v>0</v>
      </c>
      <c r="F308" s="1">
        <v>0</v>
      </c>
      <c r="G308" s="2">
        <f t="shared" si="8"/>
        <v>282.46762999999999</v>
      </c>
      <c r="H308" s="2">
        <f t="shared" si="9"/>
        <v>0.48000000000001819</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12337.11</v>
      </c>
      <c r="D345" s="1">
        <f>'PR-RAS'!E350</f>
        <v>15172.75</v>
      </c>
      <c r="E345" s="1">
        <v>0</v>
      </c>
      <c r="F345" s="1">
        <v>0</v>
      </c>
      <c r="G345" s="2">
        <f t="shared" si="8"/>
        <v>14682.81784</v>
      </c>
      <c r="H345" s="2">
        <f t="shared" si="9"/>
        <v>0.36000000000058208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12337.11</v>
      </c>
      <c r="D358" s="1">
        <f>'PR-RAS'!E363</f>
        <v>15172.75</v>
      </c>
      <c r="E358" s="1">
        <v>0</v>
      </c>
      <c r="F358" s="1">
        <v>0</v>
      </c>
      <c r="G358" s="2">
        <f t="shared" si="8"/>
        <v>15237.691769999999</v>
      </c>
      <c r="H358" s="2">
        <f t="shared" si="9"/>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12337.11</v>
      </c>
      <c r="D364" s="1">
        <f>'PR-RAS'!E369</f>
        <v>6897.75</v>
      </c>
      <c r="E364" s="1">
        <v>0</v>
      </c>
      <c r="F364" s="1">
        <v>0</v>
      </c>
      <c r="G364" s="2">
        <f t="shared" si="8"/>
        <v>9486.1374300000007</v>
      </c>
      <c r="H364" s="2">
        <f t="shared" si="9"/>
        <v>0.36000000000058208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4246.93</v>
      </c>
      <c r="D365" s="1">
        <f>'PR-RAS'!E370</f>
        <v>4010.28</v>
      </c>
      <c r="E365" s="1">
        <v>0</v>
      </c>
      <c r="F365" s="1">
        <v>0</v>
      </c>
      <c r="G365" s="2">
        <f t="shared" si="8"/>
        <v>4465.3663600000009</v>
      </c>
      <c r="H365" s="2">
        <f t="shared" si="9"/>
        <v>0.34999999999990905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145.86000000000001</v>
      </c>
      <c r="D366" s="1">
        <f>'PR-RAS'!E371</f>
        <v>226.84</v>
      </c>
      <c r="E366" s="1">
        <v>0</v>
      </c>
      <c r="F366" s="1">
        <v>0</v>
      </c>
      <c r="G366" s="2">
        <f t="shared" si="8"/>
        <v>218.83209999999997</v>
      </c>
      <c r="H366" s="2">
        <f t="shared" si="9"/>
        <v>0.29999999999998295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995.44</v>
      </c>
      <c r="D367" s="1">
        <f>'PR-RAS'!E372</f>
        <v>0</v>
      </c>
      <c r="E367" s="1">
        <v>0</v>
      </c>
      <c r="F367" s="1">
        <v>0</v>
      </c>
      <c r="G367" s="2">
        <f t="shared" si="8"/>
        <v>364.33104000000003</v>
      </c>
      <c r="H367" s="2">
        <f t="shared" si="9"/>
        <v>0.44000000000005457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597.25</v>
      </c>
      <c r="D369" s="1">
        <f>'PR-RAS'!E374</f>
        <v>1062.5</v>
      </c>
      <c r="E369" s="1">
        <v>0</v>
      </c>
      <c r="F369" s="1">
        <v>0</v>
      </c>
      <c r="G369" s="2">
        <f t="shared" si="8"/>
        <v>1001.788</v>
      </c>
      <c r="H369" s="2">
        <f t="shared" si="9"/>
        <v>0.75</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991.55</v>
      </c>
      <c r="E370" s="1">
        <v>0</v>
      </c>
      <c r="F370" s="1">
        <v>0</v>
      </c>
      <c r="G370" s="2">
        <f t="shared" si="8"/>
        <v>731.76389999999992</v>
      </c>
      <c r="H370" s="2">
        <f t="shared" si="9"/>
        <v>0.45000000000004547</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6351.63</v>
      </c>
      <c r="D371" s="1">
        <f>'PR-RAS'!E376</f>
        <v>606.58000000000004</v>
      </c>
      <c r="E371" s="1">
        <v>0</v>
      </c>
      <c r="F371" s="1">
        <v>0</v>
      </c>
      <c r="G371" s="2">
        <f t="shared" si="8"/>
        <v>2798.9722999999999</v>
      </c>
      <c r="H371" s="2">
        <f t="shared" si="9"/>
        <v>0.78999999999984993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8275</v>
      </c>
      <c r="E378" s="1">
        <v>0</v>
      </c>
      <c r="F378" s="1">
        <v>0</v>
      </c>
      <c r="G378" s="2">
        <f t="shared" si="8"/>
        <v>6239.35</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8275</v>
      </c>
      <c r="E380" s="1">
        <v>0</v>
      </c>
      <c r="F380" s="1">
        <v>0</v>
      </c>
      <c r="G380" s="2">
        <f t="shared" si="8"/>
        <v>6272.45</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11838.16</v>
      </c>
      <c r="D403" s="1">
        <f>'PR-RAS'!E408</f>
        <v>14962.18</v>
      </c>
      <c r="E403" s="1">
        <v>0</v>
      </c>
      <c r="F403" s="1">
        <v>0</v>
      </c>
      <c r="G403" s="2">
        <f t="shared" si="8"/>
        <v>16788.533040000002</v>
      </c>
      <c r="H403" s="2">
        <f t="shared" si="9"/>
        <v>0.34000000000014552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127640.42</v>
      </c>
      <c r="D405" s="1">
        <f>'PR-RAS'!E410</f>
        <v>154447.92000000001</v>
      </c>
      <c r="E405" s="1">
        <v>0</v>
      </c>
      <c r="F405" s="1">
        <v>0</v>
      </c>
      <c r="G405" s="2">
        <f t="shared" si="8"/>
        <v>176360.64904000002</v>
      </c>
      <c r="H405" s="2">
        <f t="shared" si="9"/>
        <v>0.49999999998544808</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595.99</v>
      </c>
      <c r="D406" s="1">
        <f>'PR-RAS'!E411</f>
        <v>730.86</v>
      </c>
      <c r="E406" s="1">
        <v>0</v>
      </c>
      <c r="F406" s="1">
        <v>0</v>
      </c>
      <c r="G406" s="2">
        <f t="shared" si="8"/>
        <v>833.37255000000005</v>
      </c>
      <c r="H406" s="2">
        <f t="shared" si="9"/>
        <v>0.14999999999997726</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1440028.78</v>
      </c>
      <c r="D407" s="1">
        <f>'PR-RAS'!E412</f>
        <v>1504262.65</v>
      </c>
      <c r="E407" s="1">
        <v>0</v>
      </c>
      <c r="F407" s="1">
        <v>0</v>
      </c>
      <c r="G407" s="2">
        <f t="shared" si="8"/>
        <v>1806112.9564800002</v>
      </c>
      <c r="H407" s="2">
        <f t="shared" si="9"/>
        <v>0.57000000006519258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1395931.33</v>
      </c>
      <c r="D408" s="1">
        <f>'PR-RAS'!E413</f>
        <v>1503619.8699999999</v>
      </c>
      <c r="E408" s="1">
        <v>0</v>
      </c>
      <c r="F408" s="1">
        <v>0</v>
      </c>
      <c r="G408" s="2">
        <f t="shared" si="8"/>
        <v>1792090.62549</v>
      </c>
      <c r="H408" s="2">
        <f t="shared" si="9"/>
        <v>0.46000000019557774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44097.449999999953</v>
      </c>
      <c r="D409" s="1">
        <f>'PR-RAS'!E414</f>
        <v>642.78000000002794</v>
      </c>
      <c r="E409" s="1">
        <v>0</v>
      </c>
      <c r="F409" s="1">
        <v>0</v>
      </c>
      <c r="G409" s="2">
        <f t="shared" si="8"/>
        <v>18516.268080000002</v>
      </c>
      <c r="H409" s="2">
        <f t="shared" si="9"/>
        <v>0.66999999992549419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126208.81999999999</v>
      </c>
      <c r="D411" s="1">
        <f>'PR-RAS'!E416</f>
        <v>130639.82999999999</v>
      </c>
      <c r="E411" s="1">
        <v>0</v>
      </c>
      <c r="F411" s="1">
        <v>0</v>
      </c>
      <c r="G411" s="2">
        <f t="shared" si="8"/>
        <v>158870.27679999999</v>
      </c>
      <c r="H411" s="2">
        <f t="shared" si="9"/>
        <v>0.35000000002037268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30601.24</v>
      </c>
      <c r="D413" s="1">
        <f>'PR-RAS'!E418</f>
        <v>27383.82</v>
      </c>
      <c r="E413" s="1">
        <v>0</v>
      </c>
      <c r="F413" s="1">
        <v>0</v>
      </c>
      <c r="G413" s="2">
        <f t="shared" si="8"/>
        <v>35171.978560000003</v>
      </c>
      <c r="H413" s="2">
        <f t="shared" si="9"/>
        <v>0.42000000000189175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2594.11</v>
      </c>
      <c r="D522" s="1">
        <f>'PR-RAS'!E528</f>
        <v>0</v>
      </c>
      <c r="E522" s="1">
        <v>0</v>
      </c>
      <c r="F522" s="1">
        <v>0</v>
      </c>
      <c r="G522" s="2">
        <f t="shared" ref="G522:G809" si="10">(B522/1000)*(C522*1+D522*2)</f>
        <v>1351.5313100000001</v>
      </c>
      <c r="H522" s="2">
        <f t="shared" ref="H522:H809" si="11">ABS(C522-ROUND(C522,0))+ABS(D522-ROUND(D522,0))</f>
        <v>0.11000000000012733</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2594.11</v>
      </c>
      <c r="D587" s="1">
        <f>'PR-RAS'!E593</f>
        <v>0</v>
      </c>
      <c r="E587" s="1">
        <v>0</v>
      </c>
      <c r="F587" s="1">
        <v>0</v>
      </c>
      <c r="G587" s="2">
        <f t="shared" si="10"/>
        <v>1520.1484599999999</v>
      </c>
      <c r="H587" s="2">
        <f t="shared" si="11"/>
        <v>0.11000000000012733</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2594.11</v>
      </c>
      <c r="D606" s="1">
        <f>'PR-RAS'!E612</f>
        <v>0</v>
      </c>
      <c r="E606" s="1">
        <v>0</v>
      </c>
      <c r="F606" s="1">
        <v>0</v>
      </c>
      <c r="G606" s="2">
        <f t="shared" si="10"/>
        <v>1569.4365500000001</v>
      </c>
      <c r="H606" s="2">
        <f t="shared" si="11"/>
        <v>0.11000000000012733</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2594.11</v>
      </c>
      <c r="D607" s="1">
        <f>'PR-RAS'!E613</f>
        <v>0</v>
      </c>
      <c r="E607" s="1">
        <v>0</v>
      </c>
      <c r="F607" s="1">
        <v>0</v>
      </c>
      <c r="G607" s="2">
        <f t="shared" si="10"/>
        <v>1572.0306600000001</v>
      </c>
      <c r="H607" s="2">
        <f t="shared" si="11"/>
        <v>0.11000000000012733</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2594.11</v>
      </c>
      <c r="D630" s="1">
        <f>'PR-RAS'!E636</f>
        <v>0</v>
      </c>
      <c r="E630" s="1">
        <v>0</v>
      </c>
      <c r="F630" s="1">
        <v>0</v>
      </c>
      <c r="G630" s="2">
        <f t="shared" si="10"/>
        <v>1631.6951900000001</v>
      </c>
      <c r="H630" s="2">
        <f t="shared" si="11"/>
        <v>0.11000000000012733</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1893.46</v>
      </c>
      <c r="D631" s="1">
        <f>'PR-RAS'!E637</f>
        <v>0</v>
      </c>
      <c r="E631" s="1">
        <v>0</v>
      </c>
      <c r="F631" s="1">
        <v>0</v>
      </c>
      <c r="G631" s="2">
        <f t="shared" si="10"/>
        <v>1192.8797999999999</v>
      </c>
      <c r="H631" s="2">
        <f t="shared" si="11"/>
        <v>0.46000000000003638</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1440028.78</v>
      </c>
      <c r="D633" s="1">
        <f>'PR-RAS'!E639</f>
        <v>1504262.65</v>
      </c>
      <c r="E633" s="1">
        <v>0</v>
      </c>
      <c r="F633" s="1">
        <v>0</v>
      </c>
      <c r="G633" s="2">
        <f t="shared" si="10"/>
        <v>2811486.1785599999</v>
      </c>
      <c r="H633" s="2">
        <f t="shared" si="11"/>
        <v>0.57000000006519258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1398525.4400000002</v>
      </c>
      <c r="D634" s="1">
        <f>'PR-RAS'!E640</f>
        <v>1503619.8699999999</v>
      </c>
      <c r="E634" s="1">
        <v>0</v>
      </c>
      <c r="F634" s="1">
        <v>0</v>
      </c>
      <c r="G634" s="2">
        <f t="shared" si="10"/>
        <v>2788849.3589399997</v>
      </c>
      <c r="H634" s="2">
        <f t="shared" si="11"/>
        <v>0.57000000029802322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41503.339999999851</v>
      </c>
      <c r="D635" s="1">
        <f>'PR-RAS'!E641</f>
        <v>642.78000000002794</v>
      </c>
      <c r="E635" s="1">
        <v>0</v>
      </c>
      <c r="F635" s="1">
        <v>0</v>
      </c>
      <c r="G635" s="2">
        <f t="shared" si="10"/>
        <v>27128.162599999941</v>
      </c>
      <c r="H635" s="2">
        <f t="shared" si="11"/>
        <v>0.55999999982304871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128102.28</v>
      </c>
      <c r="D637" s="1">
        <f>'PR-RAS'!E643</f>
        <v>130639.82999999999</v>
      </c>
      <c r="E637" s="1">
        <v>0</v>
      </c>
      <c r="F637" s="1">
        <v>0</v>
      </c>
      <c r="G637" s="2">
        <f t="shared" si="10"/>
        <v>247646.91383999996</v>
      </c>
      <c r="H637" s="2">
        <f t="shared" si="11"/>
        <v>0.45000000001164153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169605.61999999985</v>
      </c>
      <c r="D639" s="1">
        <f>'PR-RAS'!E645</f>
        <v>131282.61000000002</v>
      </c>
      <c r="E639" s="1">
        <v>0</v>
      </c>
      <c r="F639" s="1">
        <v>0</v>
      </c>
      <c r="G639" s="2">
        <f t="shared" si="10"/>
        <v>275724.9959199999</v>
      </c>
      <c r="H639" s="2">
        <f t="shared" si="11"/>
        <v>0.77000000013504177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173466.45</v>
      </c>
      <c r="D641" s="1">
        <f>'PR-RAS'!E647</f>
        <v>205085.41</v>
      </c>
      <c r="E641" s="1">
        <v>0</v>
      </c>
      <c r="F641" s="1">
        <v>0</v>
      </c>
      <c r="G641" s="2">
        <f t="shared" si="10"/>
        <v>373527.85279999999</v>
      </c>
      <c r="H641" s="2">
        <f t="shared" si="11"/>
        <v>0.86000000001513399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170675.19</v>
      </c>
      <c r="D642" s="1">
        <f>'PR-RAS'!E649</f>
        <v>164937.16</v>
      </c>
      <c r="E642" s="1">
        <v>0</v>
      </c>
      <c r="F642" s="1">
        <v>0</v>
      </c>
      <c r="G642" s="2">
        <f t="shared" si="10"/>
        <v>320852.23590999999</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398056.71</v>
      </c>
      <c r="D643" s="1">
        <f>'PR-RAS'!E650</f>
        <v>375661.44</v>
      </c>
      <c r="E643" s="1">
        <v>0</v>
      </c>
      <c r="F643" s="1">
        <v>0</v>
      </c>
      <c r="G643" s="2">
        <f t="shared" si="10"/>
        <v>737901.69678000011</v>
      </c>
      <c r="H643" s="2">
        <f t="shared" si="11"/>
        <v>0.72999999998137355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365843.42</v>
      </c>
      <c r="D644" s="1">
        <f>'PR-RAS'!E651</f>
        <v>396095.93</v>
      </c>
      <c r="E644" s="1">
        <v>0</v>
      </c>
      <c r="F644" s="1">
        <v>0</v>
      </c>
      <c r="G644" s="2">
        <f t="shared" si="10"/>
        <v>744616.68504000001</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202888.48000000004</v>
      </c>
      <c r="D645" s="1">
        <f>'PR-RAS'!E652</f>
        <v>144502.66999999998</v>
      </c>
      <c r="E645" s="1">
        <v>0</v>
      </c>
      <c r="F645" s="1">
        <v>0</v>
      </c>
      <c r="G645" s="2">
        <f t="shared" si="10"/>
        <v>316779.62008000002</v>
      </c>
      <c r="H645" s="2">
        <f t="shared" si="11"/>
        <v>0.81000000005587935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121</v>
      </c>
      <c r="D647" s="1">
        <f>'PR-RAS'!E654</f>
        <v>116</v>
      </c>
      <c r="E647" s="1">
        <v>0</v>
      </c>
      <c r="F647" s="1">
        <v>0</v>
      </c>
      <c r="G647" s="2">
        <f t="shared" si="10"/>
        <v>228.03800000000001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105</v>
      </c>
      <c r="D649" s="1">
        <f>'PR-RAS'!E656</f>
        <v>113</v>
      </c>
      <c r="E649" s="1">
        <v>0</v>
      </c>
      <c r="F649" s="1">
        <v>0</v>
      </c>
      <c r="G649" s="2">
        <f t="shared" si="10"/>
        <v>214.488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1165391.22</v>
      </c>
      <c r="D669" s="1">
        <f>'PR-RAS'!E676</f>
        <v>1205103.6000000001</v>
      </c>
      <c r="E669" s="1">
        <v>0</v>
      </c>
      <c r="F669" s="1">
        <v>0</v>
      </c>
      <c r="G669" s="2">
        <f t="shared" si="10"/>
        <v>2388499.74456</v>
      </c>
      <c r="H669" s="2">
        <f t="shared" si="11"/>
        <v>0.61999999987892807</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12845.08</v>
      </c>
      <c r="D687" s="1">
        <f>'PR-RAS'!E694</f>
        <v>15490.14</v>
      </c>
      <c r="E687" s="1">
        <v>0</v>
      </c>
      <c r="F687" s="1">
        <v>0</v>
      </c>
      <c r="G687" s="2">
        <f t="shared" si="10"/>
        <v>30064.196960000001</v>
      </c>
      <c r="H687" s="2">
        <f t="shared" si="11"/>
        <v>0.21999999999934516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39634.26</v>
      </c>
      <c r="D703" s="1">
        <f>'PR-RAS'!E710</f>
        <v>30485.360000000001</v>
      </c>
      <c r="E703" s="1">
        <v>0</v>
      </c>
      <c r="F703" s="1">
        <v>0</v>
      </c>
      <c r="G703" s="2">
        <f t="shared" si="10"/>
        <v>70624.695959999997</v>
      </c>
      <c r="H703" s="2">
        <f t="shared" si="11"/>
        <v>0.62000000000261934</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5729.29</v>
      </c>
      <c r="D709" s="1">
        <f>'PR-RAS'!E716</f>
        <v>7930.66</v>
      </c>
      <c r="E709" s="1">
        <v>0</v>
      </c>
      <c r="F709" s="1">
        <v>0</v>
      </c>
      <c r="G709" s="2">
        <f t="shared" si="10"/>
        <v>15286.151879999999</v>
      </c>
      <c r="H709" s="2">
        <f t="shared" si="11"/>
        <v>0.63000000000010914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5575.1</v>
      </c>
      <c r="D710" s="1">
        <f>'PR-RAS'!E717</f>
        <v>1872.33</v>
      </c>
      <c r="E710" s="1">
        <v>0</v>
      </c>
      <c r="F710" s="1">
        <v>0</v>
      </c>
      <c r="G710" s="2">
        <f t="shared" si="10"/>
        <v>6607.7098399999995</v>
      </c>
      <c r="H710" s="2">
        <f t="shared" si="11"/>
        <v>0.43000000000029104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31430.71</v>
      </c>
      <c r="D711" s="1">
        <f>'PR-RAS'!E718</f>
        <v>36403.360000000001</v>
      </c>
      <c r="E711" s="1">
        <v>0</v>
      </c>
      <c r="F711" s="1">
        <v>0</v>
      </c>
      <c r="G711" s="2">
        <f t="shared" si="10"/>
        <v>74008.575299999997</v>
      </c>
      <c r="H711" s="2">
        <f t="shared" si="11"/>
        <v>0.65000000000145519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5282.43</v>
      </c>
      <c r="D713" s="1">
        <f>'PR-RAS'!E720</f>
        <v>219</v>
      </c>
      <c r="E713" s="1">
        <v>0</v>
      </c>
      <c r="F713" s="1">
        <v>0</v>
      </c>
      <c r="G713" s="2">
        <f t="shared" si="10"/>
        <v>4072.94616</v>
      </c>
      <c r="H713" s="2">
        <f t="shared" si="11"/>
        <v>0.43000000000029104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6212.1</v>
      </c>
      <c r="D715" s="1">
        <f>'PR-RAS'!E722</f>
        <v>6393.07</v>
      </c>
      <c r="E715" s="1">
        <v>0</v>
      </c>
      <c r="F715" s="1">
        <v>0</v>
      </c>
      <c r="G715" s="2">
        <f t="shared" si="10"/>
        <v>13564.743359999999</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601.83000000000004</v>
      </c>
      <c r="E716" s="1">
        <v>0</v>
      </c>
      <c r="F716" s="1">
        <v>0</v>
      </c>
      <c r="G716" s="2">
        <f t="shared" si="10"/>
        <v>860.61689999999999</v>
      </c>
      <c r="H716" s="2">
        <f t="shared" si="11"/>
        <v>0.16999999999995907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50.86</v>
      </c>
      <c r="D741" s="1">
        <f>'PR-RAS'!E748</f>
        <v>0</v>
      </c>
      <c r="E741" s="1">
        <v>0</v>
      </c>
      <c r="F741" s="1">
        <v>0</v>
      </c>
      <c r="G741" s="2">
        <f t="shared" si="10"/>
        <v>37.636400000000002</v>
      </c>
      <c r="H741" s="2">
        <f t="shared" si="11"/>
        <v>0.14000000000000057</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2594.11</v>
      </c>
      <c r="D958" s="1">
        <f>'PR-RAS'!E965</f>
        <v>0</v>
      </c>
      <c r="E958" s="1">
        <v>0</v>
      </c>
      <c r="F958" s="1">
        <v>0</v>
      </c>
      <c r="G958" s="2">
        <f t="shared" si="18"/>
        <v>2482.5632700000001</v>
      </c>
      <c r="H958" s="2">
        <f t="shared" si="19"/>
        <v>0.11000000000012733</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260253.94</v>
      </c>
      <c r="D1480" s="6"/>
      <c r="E1480" s="6">
        <v>0</v>
      </c>
      <c r="F1480" s="6">
        <v>0</v>
      </c>
      <c r="G1480" s="7">
        <f t="shared" ref="G1480:G1580" si="34">B1480/1000*C1480</f>
        <v>260.25394</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1427188.4200000002</v>
      </c>
      <c r="D1481" s="1">
        <v>0</v>
      </c>
      <c r="E1481" s="1">
        <v>0</v>
      </c>
      <c r="F1481" s="1">
        <v>0</v>
      </c>
      <c r="G1481" s="2">
        <f t="shared" si="34"/>
        <v>2854.3768400000004</v>
      </c>
      <c r="H1481" s="2">
        <f t="shared" si="35"/>
        <v>0.42000000015832484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1413078.1700000002</v>
      </c>
      <c r="D1483" s="1">
        <v>0</v>
      </c>
      <c r="E1483" s="1">
        <v>0</v>
      </c>
      <c r="F1483" s="1">
        <v>0</v>
      </c>
      <c r="G1483" s="2">
        <f t="shared" si="34"/>
        <v>5652.3126800000009</v>
      </c>
      <c r="H1483" s="2">
        <f t="shared" si="35"/>
        <v>0.17000000015832484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1193705.32</v>
      </c>
      <c r="D1484" s="1">
        <v>0</v>
      </c>
      <c r="E1484" s="1">
        <v>0</v>
      </c>
      <c r="F1484" s="1">
        <v>0</v>
      </c>
      <c r="G1484" s="2">
        <f t="shared" si="34"/>
        <v>5968.5266000000001</v>
      </c>
      <c r="H1484" s="2">
        <f t="shared" si="35"/>
        <v>0.32000000006519258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210832.78</v>
      </c>
      <c r="D1485" s="1">
        <v>0</v>
      </c>
      <c r="E1485" s="1">
        <v>0</v>
      </c>
      <c r="F1485" s="1">
        <v>0</v>
      </c>
      <c r="G1485" s="2">
        <f t="shared" si="34"/>
        <v>1264.99668</v>
      </c>
      <c r="H1485" s="2">
        <f t="shared" si="35"/>
        <v>0.22000000000116415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8540.07</v>
      </c>
      <c r="D1491" s="1">
        <v>0</v>
      </c>
      <c r="E1491" s="1">
        <v>0</v>
      </c>
      <c r="F1491" s="1">
        <v>0</v>
      </c>
      <c r="G1491" s="2">
        <f t="shared" si="34"/>
        <v>102.48084</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14110.25</v>
      </c>
      <c r="D1492" s="1">
        <v>0</v>
      </c>
      <c r="E1492" s="1">
        <v>0</v>
      </c>
      <c r="F1492" s="1">
        <v>0</v>
      </c>
      <c r="G1492" s="2">
        <f t="shared" si="34"/>
        <v>183.43324999999999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1423839.7999999998</v>
      </c>
      <c r="D1499" s="1">
        <v>0</v>
      </c>
      <c r="E1499" s="1">
        <v>0</v>
      </c>
      <c r="F1499" s="1">
        <v>0</v>
      </c>
      <c r="G1499" s="2">
        <f t="shared" si="34"/>
        <v>28476.795999999998</v>
      </c>
      <c r="H1499" s="2">
        <f t="shared" si="35"/>
        <v>0.20000000018626451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1409729.5499999998</v>
      </c>
      <c r="D1501" s="1">
        <v>0</v>
      </c>
      <c r="E1501" s="1">
        <v>0</v>
      </c>
      <c r="F1501" s="1">
        <v>0</v>
      </c>
      <c r="G1501" s="2">
        <f t="shared" si="34"/>
        <v>31014.050099999993</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1181555.46</v>
      </c>
      <c r="D1502" s="1">
        <v>0</v>
      </c>
      <c r="E1502" s="1">
        <v>0</v>
      </c>
      <c r="F1502" s="1">
        <v>0</v>
      </c>
      <c r="G1502" s="2">
        <f t="shared" si="34"/>
        <v>27175.775579999998</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228002.7</v>
      </c>
      <c r="D1503" s="1">
        <v>0</v>
      </c>
      <c r="E1503" s="1">
        <v>0</v>
      </c>
      <c r="F1503" s="1">
        <v>0</v>
      </c>
      <c r="G1503" s="2">
        <f t="shared" si="34"/>
        <v>5472.0648000000001</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136.41</v>
      </c>
      <c r="D1504" s="1">
        <v>0</v>
      </c>
      <c r="E1504" s="1">
        <v>0</v>
      </c>
      <c r="F1504" s="1">
        <v>0</v>
      </c>
      <c r="G1504" s="2">
        <f t="shared" si="34"/>
        <v>3.41025</v>
      </c>
      <c r="H1504" s="2">
        <f t="shared" si="35"/>
        <v>0.40999999999999659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34.979999999999997</v>
      </c>
      <c r="D1509" s="1">
        <v>0</v>
      </c>
      <c r="E1509" s="1">
        <v>0</v>
      </c>
      <c r="F1509" s="1">
        <v>0</v>
      </c>
      <c r="G1509" s="2">
        <f t="shared" si="34"/>
        <v>1.0493999999999999</v>
      </c>
      <c r="H1509" s="2">
        <f t="shared" si="35"/>
        <v>2.0000000000003126E-2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14110.25</v>
      </c>
      <c r="D1510" s="1">
        <v>0</v>
      </c>
      <c r="E1510" s="1">
        <v>0</v>
      </c>
      <c r="F1510" s="1">
        <v>0</v>
      </c>
      <c r="G1510" s="2">
        <f t="shared" si="34"/>
        <v>437.41775000000001</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263602.56000000029</v>
      </c>
      <c r="D1517" s="1">
        <v>0</v>
      </c>
      <c r="E1517" s="1">
        <v>0</v>
      </c>
      <c r="F1517" s="1">
        <v>0</v>
      </c>
      <c r="G1517" s="2">
        <f t="shared" si="34"/>
        <v>10016.89728000001</v>
      </c>
      <c r="H1517" s="2">
        <f t="shared" si="35"/>
        <v>0.43999999971129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8017.24</v>
      </c>
      <c r="D1518" s="1">
        <v>0</v>
      </c>
      <c r="E1518" s="1">
        <v>0</v>
      </c>
      <c r="F1518" s="1">
        <v>0</v>
      </c>
      <c r="G1518" s="2">
        <f t="shared" si="34"/>
        <v>312.67235999999997</v>
      </c>
      <c r="H1518" s="2">
        <f t="shared" si="35"/>
        <v>0.23999999999978172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8017.24</v>
      </c>
      <c r="D1524" s="1">
        <v>0</v>
      </c>
      <c r="E1524" s="1">
        <v>0</v>
      </c>
      <c r="F1524" s="1">
        <v>0</v>
      </c>
      <c r="G1524" s="2">
        <f t="shared" si="34"/>
        <v>360.7758</v>
      </c>
      <c r="H1524" s="2">
        <f t="shared" si="35"/>
        <v>0.23999999999978172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7649</v>
      </c>
      <c r="D1530" s="1">
        <v>0</v>
      </c>
      <c r="E1530" s="1">
        <v>0</v>
      </c>
      <c r="F1530" s="1">
        <v>0</v>
      </c>
      <c r="G1530" s="2">
        <f t="shared" si="34"/>
        <v>390.09899999999999</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7534.21</v>
      </c>
      <c r="D1531" s="1">
        <v>0</v>
      </c>
      <c r="E1531" s="1">
        <v>0</v>
      </c>
      <c r="F1531" s="1">
        <v>0</v>
      </c>
      <c r="G1531" s="2">
        <f t="shared" si="34"/>
        <v>391.77891999999997</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114.79</v>
      </c>
      <c r="D1532" s="1">
        <v>0</v>
      </c>
      <c r="E1532" s="1">
        <v>0</v>
      </c>
      <c r="F1532" s="1">
        <v>0</v>
      </c>
      <c r="G1532" s="2">
        <f t="shared" si="34"/>
        <v>6.0838700000000001</v>
      </c>
      <c r="H1532" s="2">
        <f t="shared" si="35"/>
        <v>0.20999999999999375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368.24</v>
      </c>
      <c r="D1560" s="1">
        <v>0</v>
      </c>
      <c r="E1560" s="1">
        <v>0</v>
      </c>
      <c r="F1560" s="1">
        <v>0</v>
      </c>
      <c r="G1560" s="2">
        <f t="shared" si="34"/>
        <v>29.827440000000003</v>
      </c>
      <c r="H1560" s="2">
        <f t="shared" si="35"/>
        <v>0.24000000000000909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368.24</v>
      </c>
      <c r="D1561" s="1">
        <v>0</v>
      </c>
      <c r="E1561" s="1">
        <v>0</v>
      </c>
      <c r="F1561" s="1">
        <v>0</v>
      </c>
      <c r="G1561" s="2">
        <f t="shared" si="34"/>
        <v>30.195680000000003</v>
      </c>
      <c r="H1561" s="2">
        <f t="shared" si="35"/>
        <v>0.24000000000000909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255585.32</v>
      </c>
      <c r="D1576" s="1">
        <v>0</v>
      </c>
      <c r="E1576" s="1">
        <v>0</v>
      </c>
      <c r="F1576" s="1">
        <v>0</v>
      </c>
      <c r="G1576" s="2">
        <f t="shared" si="34"/>
        <v>24791.776040000001</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255585.32</v>
      </c>
      <c r="D1578" s="1">
        <v>0</v>
      </c>
      <c r="E1578" s="1">
        <v>0</v>
      </c>
      <c r="F1578" s="1">
        <v>0</v>
      </c>
      <c r="G1578" s="2">
        <f t="shared" si="34"/>
        <v>25302.946680000001</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3" t="s">
        <v>3300</v>
      </c>
      <c r="B1" s="373"/>
      <c r="C1" s="373"/>
    </row>
    <row r="2" spans="1:17" ht="33" customHeight="1" x14ac:dyDescent="0.25">
      <c r="A2" s="374" t="s">
        <v>3301</v>
      </c>
      <c r="B2" s="375"/>
      <c r="C2" s="372"/>
      <c r="D2" s="4"/>
      <c r="E2" s="4"/>
      <c r="F2" s="4"/>
      <c r="G2" s="4"/>
      <c r="H2" s="4"/>
      <c r="I2" s="4"/>
      <c r="J2" s="4"/>
      <c r="K2" s="4"/>
      <c r="L2" s="4"/>
      <c r="M2" s="4"/>
      <c r="N2" s="4"/>
      <c r="O2" s="4"/>
      <c r="P2" s="4"/>
      <c r="Q2" s="4"/>
    </row>
    <row r="3" spans="1:17" ht="18.75" customHeight="1" x14ac:dyDescent="0.25">
      <c r="A3" s="304" t="s">
        <v>3302</v>
      </c>
      <c r="B3" s="376" t="s">
        <v>3303</v>
      </c>
      <c r="C3" s="372"/>
      <c r="D3" s="4"/>
      <c r="E3" s="4"/>
      <c r="F3" s="4"/>
      <c r="G3" s="4"/>
      <c r="H3" s="4"/>
      <c r="I3" s="4"/>
      <c r="J3" s="4"/>
      <c r="K3" s="4"/>
      <c r="L3" s="4"/>
      <c r="M3" s="4"/>
      <c r="N3" s="4"/>
      <c r="O3" s="4"/>
      <c r="P3" s="4"/>
      <c r="Q3" s="4"/>
    </row>
    <row r="4" spans="1:17" ht="37.5" hidden="1" customHeight="1" x14ac:dyDescent="0.25">
      <c r="A4" s="305" t="s">
        <v>3304</v>
      </c>
      <c r="B4" s="371" t="s">
        <v>3305</v>
      </c>
      <c r="C4" s="372"/>
      <c r="D4" s="4"/>
      <c r="E4" s="4"/>
      <c r="F4" s="4"/>
      <c r="G4" s="4"/>
      <c r="H4" s="4"/>
      <c r="I4" s="4"/>
      <c r="J4" s="4"/>
      <c r="K4" s="4"/>
      <c r="L4" s="4"/>
      <c r="M4" s="4"/>
      <c r="N4" s="4"/>
      <c r="O4" s="4"/>
      <c r="P4" s="4"/>
      <c r="Q4" s="4"/>
    </row>
    <row r="5" spans="1:17" ht="48" hidden="1" customHeight="1" x14ac:dyDescent="0.25">
      <c r="A5" s="305" t="s">
        <v>3304</v>
      </c>
      <c r="B5" s="371" t="s">
        <v>3306</v>
      </c>
      <c r="C5" s="372"/>
      <c r="D5" s="4"/>
      <c r="E5" s="4"/>
      <c r="F5" s="4"/>
      <c r="G5" s="4"/>
      <c r="H5" s="4"/>
      <c r="I5" s="4"/>
      <c r="J5" s="4"/>
      <c r="K5" s="4"/>
      <c r="L5" s="4"/>
      <c r="M5" s="4"/>
      <c r="N5" s="4"/>
      <c r="O5" s="4"/>
      <c r="P5" s="4"/>
      <c r="Q5" s="4"/>
    </row>
    <row r="6" spans="1:17" ht="59.25" hidden="1" customHeight="1" x14ac:dyDescent="0.25">
      <c r="A6" s="305" t="s">
        <v>3304</v>
      </c>
      <c r="B6" s="371" t="s">
        <v>3307</v>
      </c>
      <c r="C6" s="372"/>
      <c r="D6" s="4"/>
      <c r="E6" s="4"/>
      <c r="F6" s="4"/>
      <c r="G6" s="4"/>
      <c r="H6" s="4"/>
      <c r="I6" s="4"/>
      <c r="J6" s="4"/>
      <c r="K6" s="4"/>
      <c r="L6" s="4"/>
      <c r="M6" s="4"/>
      <c r="N6" s="4"/>
      <c r="O6" s="4"/>
      <c r="P6" s="4"/>
      <c r="Q6" s="4"/>
    </row>
    <row r="7" spans="1:17" ht="48" hidden="1" customHeight="1" x14ac:dyDescent="0.25">
      <c r="A7" s="305" t="s">
        <v>3308</v>
      </c>
      <c r="B7" s="371" t="s">
        <v>3309</v>
      </c>
      <c r="C7" s="372"/>
      <c r="D7" s="4"/>
      <c r="E7" s="4"/>
      <c r="F7" s="4"/>
      <c r="G7" s="4"/>
      <c r="H7" s="4"/>
      <c r="I7" s="4"/>
      <c r="J7" s="4"/>
      <c r="K7" s="4"/>
      <c r="L7" s="4"/>
      <c r="M7" s="4"/>
      <c r="N7" s="4"/>
      <c r="O7" s="4"/>
      <c r="P7" s="4"/>
      <c r="Q7" s="4"/>
    </row>
    <row r="8" spans="1:17" ht="41.25" hidden="1" customHeight="1" x14ac:dyDescent="0.25">
      <c r="A8" s="305" t="s">
        <v>3310</v>
      </c>
      <c r="B8" s="371" t="s">
        <v>3311</v>
      </c>
      <c r="C8" s="372"/>
      <c r="D8" s="4"/>
      <c r="E8" s="4"/>
      <c r="F8" s="4"/>
      <c r="G8" s="4"/>
      <c r="H8" s="4"/>
      <c r="I8" s="4"/>
      <c r="J8" s="4"/>
      <c r="K8" s="4"/>
      <c r="L8" s="4"/>
      <c r="M8" s="4"/>
      <c r="N8" s="4"/>
      <c r="O8" s="4"/>
      <c r="P8" s="4"/>
      <c r="Q8" s="4"/>
    </row>
    <row r="9" spans="1:17" ht="59.25" hidden="1" customHeight="1" x14ac:dyDescent="0.25">
      <c r="A9" s="305" t="s">
        <v>3312</v>
      </c>
      <c r="B9" s="371" t="s">
        <v>3313</v>
      </c>
      <c r="C9" s="372"/>
      <c r="D9" s="4"/>
      <c r="E9" s="4"/>
      <c r="F9" s="4"/>
      <c r="G9" s="4"/>
      <c r="H9" s="4"/>
      <c r="I9" s="4"/>
      <c r="J9" s="4"/>
      <c r="K9" s="4"/>
      <c r="L9" s="4"/>
      <c r="M9" s="4"/>
      <c r="N9" s="4"/>
      <c r="O9" s="4"/>
      <c r="P9" s="4"/>
      <c r="Q9" s="4"/>
    </row>
    <row r="10" spans="1:17" ht="61.5" hidden="1" customHeight="1" x14ac:dyDescent="0.25">
      <c r="A10" s="305" t="s">
        <v>3312</v>
      </c>
      <c r="B10" s="371" t="s">
        <v>3314</v>
      </c>
      <c r="C10" s="372"/>
      <c r="D10" s="4"/>
      <c r="E10" s="4"/>
      <c r="F10" s="4"/>
      <c r="G10" s="4"/>
      <c r="H10" s="4"/>
      <c r="I10" s="4"/>
      <c r="J10" s="4"/>
      <c r="K10" s="4"/>
      <c r="L10" s="4"/>
      <c r="M10" s="4"/>
      <c r="N10" s="4"/>
      <c r="O10" s="4"/>
      <c r="P10" s="4"/>
      <c r="Q10" s="4"/>
    </row>
    <row r="11" spans="1:17" ht="43.5" hidden="1" customHeight="1" x14ac:dyDescent="0.25">
      <c r="A11" s="305" t="s">
        <v>3312</v>
      </c>
      <c r="B11" s="371" t="s">
        <v>3315</v>
      </c>
      <c r="C11" s="372"/>
      <c r="D11" s="4"/>
      <c r="E11" s="4"/>
      <c r="F11" s="4"/>
      <c r="G11" s="4"/>
      <c r="H11" s="4"/>
      <c r="I11" s="4"/>
      <c r="J11" s="4"/>
      <c r="K11" s="4"/>
      <c r="L11" s="4"/>
      <c r="M11" s="4"/>
      <c r="N11" s="4"/>
      <c r="O11" s="4"/>
      <c r="P11" s="4"/>
      <c r="Q11" s="4"/>
    </row>
    <row r="12" spans="1:17" ht="27.75" hidden="1" customHeight="1" x14ac:dyDescent="0.25">
      <c r="A12" s="305" t="s">
        <v>3316</v>
      </c>
      <c r="B12" s="371" t="s">
        <v>3317</v>
      </c>
      <c r="C12" s="372"/>
      <c r="D12" s="4"/>
      <c r="E12" s="4"/>
      <c r="F12" s="4"/>
      <c r="G12" s="4"/>
      <c r="H12" s="4"/>
      <c r="I12" s="4"/>
      <c r="J12" s="4"/>
      <c r="K12" s="4"/>
      <c r="L12" s="4"/>
      <c r="M12" s="4"/>
      <c r="N12" s="4"/>
      <c r="O12" s="4"/>
      <c r="P12" s="4"/>
      <c r="Q12" s="4"/>
    </row>
    <row r="13" spans="1:17" ht="27.75" hidden="1" customHeight="1" x14ac:dyDescent="0.25">
      <c r="A13" s="305" t="s">
        <v>3318</v>
      </c>
      <c r="B13" s="371" t="s">
        <v>3319</v>
      </c>
      <c r="C13" s="372"/>
      <c r="D13" s="4"/>
      <c r="E13" s="4"/>
      <c r="F13" s="4"/>
      <c r="G13" s="4"/>
      <c r="H13" s="4"/>
      <c r="I13" s="4"/>
      <c r="J13" s="4"/>
      <c r="K13" s="4"/>
      <c r="L13" s="4"/>
      <c r="M13" s="4"/>
      <c r="N13" s="4"/>
      <c r="O13" s="4"/>
      <c r="P13" s="4"/>
      <c r="Q13" s="4"/>
    </row>
    <row r="14" spans="1:17" ht="45.75" hidden="1" customHeight="1" x14ac:dyDescent="0.25">
      <c r="A14" s="305" t="s">
        <v>3320</v>
      </c>
      <c r="B14" s="371" t="s">
        <v>3321</v>
      </c>
      <c r="C14" s="372"/>
      <c r="D14" s="4"/>
      <c r="E14" s="4"/>
      <c r="F14" s="4"/>
      <c r="G14" s="4"/>
      <c r="H14" s="4"/>
      <c r="I14" s="4"/>
      <c r="J14" s="4"/>
      <c r="K14" s="4"/>
      <c r="L14" s="4"/>
      <c r="M14" s="4"/>
      <c r="N14" s="4"/>
      <c r="O14" s="4"/>
      <c r="P14" s="4"/>
      <c r="Q14" s="4"/>
    </row>
    <row r="15" spans="1:17" ht="45.75" hidden="1" customHeight="1" x14ac:dyDescent="0.25">
      <c r="A15" s="305" t="s">
        <v>3322</v>
      </c>
      <c r="B15" s="371" t="s">
        <v>3323</v>
      </c>
      <c r="C15" s="372"/>
      <c r="D15" s="4"/>
      <c r="E15" s="4"/>
      <c r="F15" s="4"/>
      <c r="G15" s="4"/>
      <c r="H15" s="4"/>
      <c r="I15" s="4"/>
      <c r="J15" s="4"/>
      <c r="K15" s="4"/>
      <c r="L15" s="4"/>
      <c r="M15" s="4"/>
      <c r="N15" s="4"/>
      <c r="O15" s="4"/>
      <c r="P15" s="4"/>
      <c r="Q15" s="4"/>
    </row>
    <row r="16" spans="1:17" ht="51" hidden="1" customHeight="1" x14ac:dyDescent="0.25">
      <c r="A16" s="305" t="s">
        <v>3324</v>
      </c>
      <c r="B16" s="371" t="s">
        <v>3325</v>
      </c>
      <c r="C16" s="372"/>
      <c r="D16" s="4"/>
      <c r="E16" s="4"/>
      <c r="F16" s="4"/>
      <c r="G16" s="4"/>
      <c r="H16" s="4"/>
      <c r="I16" s="4"/>
      <c r="J16" s="4"/>
      <c r="K16" s="4"/>
      <c r="L16" s="4"/>
      <c r="M16" s="4"/>
      <c r="N16" s="4"/>
      <c r="O16" s="4"/>
      <c r="P16" s="4"/>
      <c r="Q16" s="4"/>
    </row>
    <row r="17" spans="1:17" ht="27.75" hidden="1" customHeight="1" x14ac:dyDescent="0.25">
      <c r="A17" s="305" t="s">
        <v>3326</v>
      </c>
      <c r="B17" s="371" t="s">
        <v>3327</v>
      </c>
      <c r="C17" s="372"/>
      <c r="D17" s="4"/>
      <c r="E17" s="4"/>
      <c r="F17" s="4"/>
      <c r="G17" s="4"/>
      <c r="H17" s="4"/>
      <c r="I17" s="4"/>
      <c r="J17" s="4"/>
      <c r="K17" s="4"/>
      <c r="L17" s="4"/>
      <c r="M17" s="4"/>
      <c r="N17" s="4"/>
      <c r="O17" s="4"/>
      <c r="P17" s="4"/>
      <c r="Q17" s="4"/>
    </row>
    <row r="18" spans="1:17" ht="27.75" hidden="1" customHeight="1" x14ac:dyDescent="0.25">
      <c r="A18" s="305" t="s">
        <v>3328</v>
      </c>
      <c r="B18" s="371" t="s">
        <v>3329</v>
      </c>
      <c r="C18" s="372"/>
      <c r="D18" s="4"/>
      <c r="E18" s="4"/>
      <c r="F18" s="4"/>
      <c r="G18" s="4"/>
      <c r="H18" s="4"/>
      <c r="I18" s="4"/>
      <c r="J18" s="4"/>
      <c r="K18" s="4"/>
      <c r="L18" s="4"/>
      <c r="M18" s="4"/>
      <c r="N18" s="4"/>
      <c r="O18" s="4"/>
      <c r="P18" s="4"/>
      <c r="Q18" s="4"/>
    </row>
    <row r="19" spans="1:17" ht="45" hidden="1" customHeight="1" x14ac:dyDescent="0.25">
      <c r="A19" s="305" t="s">
        <v>3328</v>
      </c>
      <c r="B19" s="371" t="s">
        <v>3330</v>
      </c>
      <c r="C19" s="372"/>
      <c r="D19" s="4"/>
      <c r="E19" s="4"/>
      <c r="F19" s="4"/>
      <c r="G19" s="4"/>
      <c r="H19" s="4"/>
      <c r="I19" s="4"/>
      <c r="J19" s="4"/>
      <c r="K19" s="4"/>
      <c r="L19" s="4"/>
      <c r="M19" s="4"/>
      <c r="N19" s="4"/>
      <c r="O19" s="4"/>
      <c r="P19" s="4"/>
      <c r="Q19" s="4"/>
    </row>
    <row r="20" spans="1:17" ht="45" hidden="1" customHeight="1" x14ac:dyDescent="0.25">
      <c r="A20" s="305" t="s">
        <v>3331</v>
      </c>
      <c r="B20" s="371" t="s">
        <v>3332</v>
      </c>
      <c r="C20" s="372"/>
      <c r="D20" s="4"/>
      <c r="E20" s="4"/>
      <c r="F20" s="4"/>
      <c r="G20" s="4"/>
      <c r="H20" s="4"/>
      <c r="I20" s="4"/>
      <c r="J20" s="4"/>
      <c r="K20" s="4"/>
      <c r="L20" s="4"/>
      <c r="M20" s="4"/>
      <c r="N20" s="4"/>
      <c r="O20" s="4"/>
      <c r="P20" s="4"/>
      <c r="Q20" s="4"/>
    </row>
    <row r="21" spans="1:17" ht="30" hidden="1" customHeight="1" x14ac:dyDescent="0.25">
      <c r="A21" s="305" t="s">
        <v>3333</v>
      </c>
      <c r="B21" s="371" t="s">
        <v>3334</v>
      </c>
      <c r="C21" s="372"/>
      <c r="D21" s="4"/>
      <c r="E21" s="4"/>
      <c r="F21" s="4"/>
      <c r="G21" s="4"/>
      <c r="H21" s="4"/>
      <c r="I21" s="4"/>
      <c r="J21" s="4"/>
      <c r="K21" s="4"/>
      <c r="L21" s="4"/>
      <c r="M21" s="4"/>
      <c r="N21" s="4"/>
      <c r="O21" s="4"/>
      <c r="P21" s="4"/>
      <c r="Q21" s="4"/>
    </row>
    <row r="22" spans="1:17" ht="30" hidden="1" customHeight="1" x14ac:dyDescent="0.25">
      <c r="A22" s="305" t="s">
        <v>3335</v>
      </c>
      <c r="B22" s="371" t="s">
        <v>3336</v>
      </c>
      <c r="C22" s="372"/>
      <c r="D22" s="4"/>
      <c r="E22" s="4"/>
      <c r="F22" s="4"/>
      <c r="G22" s="4"/>
      <c r="H22" s="4"/>
      <c r="I22" s="4"/>
      <c r="J22" s="4"/>
      <c r="K22" s="4"/>
      <c r="L22" s="4"/>
      <c r="M22" s="4"/>
      <c r="N22" s="4"/>
      <c r="O22" s="4"/>
      <c r="P22" s="4"/>
      <c r="Q22" s="4"/>
    </row>
    <row r="23" spans="1:17" ht="30" hidden="1" customHeight="1" x14ac:dyDescent="0.25">
      <c r="A23" s="305" t="s">
        <v>3337</v>
      </c>
      <c r="B23" s="371" t="s">
        <v>3338</v>
      </c>
      <c r="C23" s="372"/>
      <c r="D23" s="4"/>
      <c r="E23" s="4"/>
      <c r="F23" s="4"/>
      <c r="G23" s="4"/>
      <c r="H23" s="4"/>
      <c r="I23" s="4"/>
      <c r="J23" s="4"/>
      <c r="K23" s="4"/>
      <c r="L23" s="4"/>
      <c r="M23" s="4"/>
      <c r="N23" s="4"/>
      <c r="O23" s="4"/>
      <c r="P23" s="4"/>
      <c r="Q23" s="4"/>
    </row>
    <row r="24" spans="1:17" ht="30" hidden="1" customHeight="1" x14ac:dyDescent="0.25">
      <c r="A24" s="305" t="s">
        <v>3339</v>
      </c>
      <c r="B24" s="371" t="s">
        <v>3340</v>
      </c>
      <c r="C24" s="372"/>
      <c r="D24" s="4"/>
      <c r="E24" s="4"/>
      <c r="F24" s="4"/>
      <c r="G24" s="4"/>
      <c r="H24" s="4"/>
      <c r="I24" s="4"/>
      <c r="J24" s="4"/>
      <c r="K24" s="4"/>
      <c r="L24" s="4"/>
      <c r="M24" s="4"/>
      <c r="N24" s="4"/>
      <c r="O24" s="4"/>
      <c r="P24" s="4"/>
      <c r="Q24" s="4"/>
    </row>
    <row r="25" spans="1:17" ht="30" hidden="1" customHeight="1" x14ac:dyDescent="0.25">
      <c r="A25" s="305" t="s">
        <v>3341</v>
      </c>
      <c r="B25" s="371" t="s">
        <v>3342</v>
      </c>
      <c r="C25" s="372"/>
      <c r="D25" s="4"/>
      <c r="E25" s="4"/>
      <c r="F25" s="4"/>
      <c r="G25" s="4"/>
      <c r="H25" s="4"/>
      <c r="I25" s="4"/>
      <c r="J25" s="4"/>
      <c r="K25" s="4"/>
      <c r="L25" s="4"/>
      <c r="M25" s="4"/>
      <c r="N25" s="4"/>
      <c r="O25" s="4"/>
      <c r="P25" s="4"/>
      <c r="Q25" s="4"/>
    </row>
    <row r="26" spans="1:17" ht="30" hidden="1" customHeight="1" x14ac:dyDescent="0.25">
      <c r="A26" s="305" t="s">
        <v>3343</v>
      </c>
      <c r="B26" s="371" t="s">
        <v>3344</v>
      </c>
      <c r="C26" s="372"/>
      <c r="D26" s="4"/>
      <c r="E26" s="4"/>
      <c r="F26" s="4"/>
      <c r="G26" s="4"/>
      <c r="H26" s="4"/>
      <c r="I26" s="4"/>
      <c r="J26" s="4"/>
      <c r="K26" s="4"/>
      <c r="L26" s="4"/>
      <c r="M26" s="4"/>
      <c r="N26" s="4"/>
      <c r="O26" s="4"/>
      <c r="P26" s="4"/>
      <c r="Q26" s="4"/>
    </row>
    <row r="27" spans="1:17" ht="70.5" hidden="1" customHeight="1" x14ac:dyDescent="0.25">
      <c r="A27" s="305" t="s">
        <v>3345</v>
      </c>
      <c r="B27" s="371" t="s">
        <v>3346</v>
      </c>
      <c r="C27" s="372"/>
      <c r="D27" s="4"/>
      <c r="E27" s="4"/>
      <c r="F27" s="4"/>
      <c r="G27" s="4"/>
      <c r="H27" s="4"/>
      <c r="I27" s="4"/>
      <c r="J27" s="4"/>
      <c r="K27" s="4"/>
      <c r="L27" s="4"/>
      <c r="M27" s="4"/>
      <c r="N27" s="4"/>
      <c r="O27" s="4"/>
      <c r="P27" s="4"/>
      <c r="Q27" s="4"/>
    </row>
    <row r="28" spans="1:17" ht="48" hidden="1" customHeight="1" x14ac:dyDescent="0.25">
      <c r="A28" s="305" t="s">
        <v>3347</v>
      </c>
      <c r="B28" s="371" t="s">
        <v>3348</v>
      </c>
      <c r="C28" s="372"/>
      <c r="D28" s="4"/>
      <c r="E28" s="4"/>
      <c r="F28" s="4"/>
      <c r="G28" s="4"/>
      <c r="H28" s="4"/>
      <c r="I28" s="4"/>
      <c r="J28" s="4"/>
      <c r="K28" s="4"/>
      <c r="L28" s="4"/>
      <c r="M28" s="4"/>
      <c r="N28" s="4"/>
      <c r="O28" s="4"/>
      <c r="P28" s="4"/>
      <c r="Q28" s="4"/>
    </row>
    <row r="29" spans="1:17" ht="100.5" hidden="1" customHeight="1" x14ac:dyDescent="0.25">
      <c r="A29" s="305" t="s">
        <v>3349</v>
      </c>
      <c r="B29" s="371" t="s">
        <v>3350</v>
      </c>
      <c r="C29" s="372"/>
      <c r="D29" s="4"/>
      <c r="E29" s="4"/>
      <c r="F29" s="4"/>
      <c r="G29" s="4"/>
      <c r="H29" s="4"/>
      <c r="I29" s="4"/>
      <c r="J29" s="4"/>
      <c r="K29" s="4"/>
      <c r="L29" s="4"/>
      <c r="M29" s="4"/>
      <c r="N29" s="4"/>
      <c r="O29" s="4"/>
      <c r="P29" s="4"/>
      <c r="Q29" s="4"/>
    </row>
    <row r="30" spans="1:17" ht="45" hidden="1" customHeight="1" x14ac:dyDescent="0.25">
      <c r="A30" s="305" t="s">
        <v>3351</v>
      </c>
      <c r="B30" s="371" t="s">
        <v>3352</v>
      </c>
      <c r="C30" s="372"/>
      <c r="D30" s="4"/>
      <c r="E30" s="4"/>
      <c r="F30" s="4"/>
      <c r="G30" s="4"/>
      <c r="H30" s="4"/>
      <c r="I30" s="4"/>
      <c r="J30" s="4"/>
      <c r="K30" s="4"/>
      <c r="L30" s="4"/>
      <c r="M30" s="4"/>
      <c r="N30" s="4"/>
      <c r="O30" s="4"/>
      <c r="P30" s="4"/>
      <c r="Q30" s="4"/>
    </row>
    <row r="31" spans="1:17" ht="45" hidden="1" customHeight="1" x14ac:dyDescent="0.25">
      <c r="A31" s="305" t="s">
        <v>3353</v>
      </c>
      <c r="B31" s="371" t="s">
        <v>3354</v>
      </c>
      <c r="C31" s="372"/>
      <c r="D31" s="4"/>
      <c r="E31" s="4"/>
      <c r="F31" s="4"/>
      <c r="G31" s="4"/>
      <c r="H31" s="4"/>
      <c r="I31" s="4"/>
      <c r="J31" s="4"/>
      <c r="K31" s="4"/>
      <c r="L31" s="4"/>
      <c r="M31" s="4"/>
      <c r="N31" s="4"/>
      <c r="O31" s="4"/>
      <c r="P31" s="4"/>
      <c r="Q31" s="4"/>
    </row>
    <row r="32" spans="1:17" ht="45" hidden="1" customHeight="1" x14ac:dyDescent="0.25">
      <c r="A32" s="305" t="s">
        <v>3355</v>
      </c>
      <c r="B32" s="371" t="s">
        <v>3356</v>
      </c>
      <c r="C32" s="372"/>
      <c r="D32" s="4"/>
      <c r="E32" s="4"/>
      <c r="F32" s="4"/>
      <c r="G32" s="4"/>
      <c r="H32" s="4"/>
      <c r="I32" s="4"/>
      <c r="J32" s="4"/>
      <c r="K32" s="4"/>
      <c r="L32" s="4"/>
      <c r="M32" s="4"/>
      <c r="N32" s="4"/>
      <c r="O32" s="4"/>
      <c r="P32" s="4"/>
      <c r="Q32" s="4"/>
    </row>
    <row r="33" spans="1:17" ht="72" hidden="1" customHeight="1" x14ac:dyDescent="0.25">
      <c r="A33" s="305" t="s">
        <v>3357</v>
      </c>
      <c r="B33" s="371" t="s">
        <v>3358</v>
      </c>
      <c r="C33" s="372"/>
      <c r="D33" s="4"/>
      <c r="E33" s="4"/>
      <c r="F33" s="4"/>
      <c r="G33" s="4"/>
      <c r="H33" s="4"/>
      <c r="I33" s="4"/>
      <c r="J33" s="4"/>
      <c r="K33" s="4"/>
      <c r="L33" s="4"/>
      <c r="M33" s="4"/>
      <c r="N33" s="4"/>
      <c r="O33" s="4"/>
      <c r="P33" s="4"/>
      <c r="Q33" s="4"/>
    </row>
    <row r="34" spans="1:17" ht="79.5" hidden="1" customHeight="1" x14ac:dyDescent="0.25">
      <c r="A34" s="305" t="s">
        <v>3359</v>
      </c>
      <c r="B34" s="371" t="s">
        <v>3360</v>
      </c>
      <c r="C34" s="372"/>
      <c r="D34" s="4"/>
      <c r="E34" s="4"/>
      <c r="F34" s="4"/>
      <c r="G34" s="4"/>
      <c r="H34" s="4"/>
      <c r="I34" s="4"/>
      <c r="J34" s="4"/>
      <c r="K34" s="4"/>
      <c r="L34" s="4"/>
      <c r="M34" s="4"/>
      <c r="N34" s="4"/>
      <c r="O34" s="4"/>
      <c r="P34" s="4"/>
      <c r="Q34" s="4"/>
    </row>
    <row r="35" spans="1:17" ht="70.5" hidden="1" customHeight="1" x14ac:dyDescent="0.25">
      <c r="A35" s="305" t="s">
        <v>3361</v>
      </c>
      <c r="B35" s="371" t="s">
        <v>3362</v>
      </c>
      <c r="C35" s="372"/>
      <c r="D35" s="4"/>
      <c r="E35" s="4"/>
      <c r="F35" s="4"/>
      <c r="G35" s="4"/>
      <c r="H35" s="4"/>
      <c r="I35" s="4"/>
      <c r="J35" s="4"/>
      <c r="K35" s="4"/>
      <c r="L35" s="4"/>
      <c r="M35" s="4"/>
      <c r="N35" s="4"/>
      <c r="O35" s="4"/>
      <c r="P35" s="4"/>
      <c r="Q35" s="4"/>
    </row>
    <row r="36" spans="1:17" ht="45.75" hidden="1" customHeight="1" x14ac:dyDescent="0.25">
      <c r="A36" s="305" t="s">
        <v>3363</v>
      </c>
      <c r="B36" s="371" t="s">
        <v>3364</v>
      </c>
      <c r="C36" s="372"/>
      <c r="D36" s="4"/>
      <c r="E36" s="4"/>
      <c r="F36" s="4"/>
      <c r="G36" s="4"/>
      <c r="H36" s="4"/>
      <c r="I36" s="4"/>
      <c r="J36" s="4"/>
      <c r="K36" s="4"/>
      <c r="L36" s="4"/>
      <c r="M36" s="4"/>
      <c r="N36" s="4"/>
      <c r="O36" s="4"/>
      <c r="P36" s="4"/>
      <c r="Q36" s="4"/>
    </row>
    <row r="37" spans="1:17" ht="54.75" hidden="1" customHeight="1" x14ac:dyDescent="0.25">
      <c r="A37" s="305" t="s">
        <v>3365</v>
      </c>
      <c r="B37" s="371" t="s">
        <v>3366</v>
      </c>
      <c r="C37" s="372"/>
      <c r="D37" s="4"/>
      <c r="E37" s="4"/>
      <c r="F37" s="4"/>
      <c r="G37" s="4"/>
      <c r="H37" s="4"/>
      <c r="I37" s="4"/>
      <c r="J37" s="4"/>
      <c r="K37" s="4"/>
      <c r="L37" s="4"/>
      <c r="M37" s="4"/>
      <c r="N37" s="4"/>
      <c r="O37" s="4"/>
      <c r="P37" s="4"/>
      <c r="Q37" s="4"/>
    </row>
    <row r="38" spans="1:17" ht="37.5" hidden="1" customHeight="1" x14ac:dyDescent="0.25">
      <c r="A38" s="305" t="s">
        <v>3367</v>
      </c>
      <c r="B38" s="371" t="s">
        <v>3368</v>
      </c>
      <c r="C38" s="372"/>
      <c r="D38" s="4"/>
      <c r="E38" s="4"/>
      <c r="F38" s="4"/>
      <c r="G38" s="4"/>
      <c r="H38" s="4"/>
      <c r="I38" s="4"/>
      <c r="J38" s="4"/>
      <c r="K38" s="4"/>
      <c r="L38" s="4"/>
      <c r="M38" s="4"/>
      <c r="N38" s="4"/>
      <c r="O38" s="4"/>
      <c r="P38" s="4"/>
      <c r="Q38" s="4"/>
    </row>
    <row r="39" spans="1:17" ht="61.5" hidden="1" customHeight="1" x14ac:dyDescent="0.25">
      <c r="A39" s="305" t="s">
        <v>3369</v>
      </c>
      <c r="B39" s="371" t="s">
        <v>3370</v>
      </c>
      <c r="C39" s="372"/>
      <c r="D39" s="4"/>
      <c r="E39" s="4"/>
      <c r="F39" s="4"/>
      <c r="G39" s="4"/>
      <c r="H39" s="4"/>
      <c r="I39" s="4"/>
      <c r="J39" s="4"/>
      <c r="K39" s="4"/>
      <c r="L39" s="4"/>
      <c r="M39" s="4"/>
      <c r="N39" s="4"/>
      <c r="O39" s="4"/>
      <c r="P39" s="4"/>
      <c r="Q39" s="4"/>
    </row>
    <row r="40" spans="1:17" ht="53.25" hidden="1" customHeight="1" x14ac:dyDescent="0.25">
      <c r="A40" s="305" t="s">
        <v>3371</v>
      </c>
      <c r="B40" s="371" t="s">
        <v>3372</v>
      </c>
      <c r="C40" s="372"/>
      <c r="D40" s="4"/>
      <c r="E40" s="4"/>
      <c r="F40" s="4"/>
      <c r="G40" s="4"/>
      <c r="H40" s="4"/>
      <c r="I40" s="4"/>
      <c r="J40" s="4"/>
      <c r="K40" s="4"/>
      <c r="L40" s="4"/>
      <c r="M40" s="4"/>
      <c r="N40" s="4"/>
      <c r="O40" s="4"/>
      <c r="P40" s="4"/>
      <c r="Q40" s="4"/>
    </row>
    <row r="41" spans="1:17" ht="73.5" hidden="1" customHeight="1" x14ac:dyDescent="0.25">
      <c r="A41" s="305" t="s">
        <v>3373</v>
      </c>
      <c r="B41" s="371" t="s">
        <v>3374</v>
      </c>
      <c r="C41" s="372"/>
      <c r="D41" s="4"/>
      <c r="E41" s="4"/>
      <c r="F41" s="4"/>
      <c r="G41" s="4"/>
      <c r="H41" s="4"/>
      <c r="I41" s="4"/>
      <c r="J41" s="4"/>
      <c r="K41" s="4"/>
      <c r="L41" s="4"/>
      <c r="M41" s="4"/>
      <c r="N41" s="4"/>
      <c r="O41" s="4"/>
      <c r="P41" s="4"/>
      <c r="Q41" s="4"/>
    </row>
    <row r="42" spans="1:17" ht="57.75" hidden="1" customHeight="1" x14ac:dyDescent="0.25">
      <c r="A42" s="305" t="s">
        <v>3375</v>
      </c>
      <c r="B42" s="371" t="s">
        <v>3376</v>
      </c>
      <c r="C42" s="372"/>
      <c r="D42" s="4"/>
      <c r="E42" s="4"/>
      <c r="F42" s="4"/>
      <c r="G42" s="4"/>
      <c r="H42" s="4"/>
      <c r="I42" s="4"/>
      <c r="J42" s="4"/>
      <c r="K42" s="4"/>
      <c r="L42" s="4"/>
      <c r="M42" s="4"/>
      <c r="N42" s="4"/>
      <c r="O42" s="4"/>
      <c r="P42" s="4"/>
      <c r="Q42" s="4"/>
    </row>
    <row r="43" spans="1:17" ht="84" hidden="1" customHeight="1" x14ac:dyDescent="0.25">
      <c r="A43" s="305" t="s">
        <v>3377</v>
      </c>
      <c r="B43" s="371" t="s">
        <v>3378</v>
      </c>
      <c r="C43" s="372"/>
      <c r="D43" s="4"/>
      <c r="E43" s="4"/>
      <c r="F43" s="4"/>
      <c r="G43" s="4"/>
      <c r="H43" s="4"/>
      <c r="I43" s="4"/>
      <c r="J43" s="4"/>
      <c r="K43" s="4"/>
      <c r="L43" s="4"/>
      <c r="M43" s="4"/>
      <c r="N43" s="4"/>
      <c r="O43" s="4"/>
      <c r="P43" s="4"/>
      <c r="Q43" s="4"/>
    </row>
    <row r="44" spans="1:17" ht="48" hidden="1" customHeight="1" x14ac:dyDescent="0.25">
      <c r="A44" s="305" t="s">
        <v>3379</v>
      </c>
      <c r="B44" s="371" t="s">
        <v>3380</v>
      </c>
      <c r="C44" s="372"/>
      <c r="D44" s="4"/>
      <c r="E44" s="4"/>
      <c r="F44" s="4"/>
      <c r="G44" s="4"/>
      <c r="H44" s="4"/>
      <c r="I44" s="4"/>
      <c r="J44" s="4"/>
      <c r="K44" s="4"/>
      <c r="L44" s="4"/>
      <c r="M44" s="4"/>
      <c r="N44" s="4"/>
      <c r="O44" s="4"/>
      <c r="P44" s="4"/>
      <c r="Q44" s="4"/>
    </row>
    <row r="45" spans="1:17" ht="57" hidden="1" customHeight="1" x14ac:dyDescent="0.25">
      <c r="A45" s="305" t="s">
        <v>3381</v>
      </c>
      <c r="B45" s="371" t="s">
        <v>3382</v>
      </c>
      <c r="C45" s="372"/>
      <c r="D45" s="4"/>
      <c r="E45" s="4"/>
      <c r="F45" s="4"/>
      <c r="G45" s="4"/>
      <c r="H45" s="4"/>
      <c r="I45" s="4"/>
      <c r="J45" s="4"/>
      <c r="K45" s="4"/>
      <c r="L45" s="4"/>
      <c r="M45" s="4"/>
      <c r="N45" s="4"/>
      <c r="O45" s="4"/>
      <c r="P45" s="4"/>
      <c r="Q45" s="4"/>
    </row>
    <row r="46" spans="1:17" ht="73.5" hidden="1" customHeight="1" x14ac:dyDescent="0.25">
      <c r="A46" s="305" t="s">
        <v>3383</v>
      </c>
      <c r="B46" s="380" t="s">
        <v>3384</v>
      </c>
      <c r="C46" s="372"/>
      <c r="D46" s="41"/>
      <c r="E46" s="4"/>
      <c r="F46" s="4"/>
      <c r="G46" s="4"/>
      <c r="H46" s="4"/>
      <c r="I46" s="4"/>
      <c r="J46" s="4"/>
      <c r="K46" s="4"/>
      <c r="L46" s="4"/>
      <c r="M46" s="4"/>
      <c r="N46" s="4"/>
      <c r="O46" s="4"/>
      <c r="P46" s="4"/>
      <c r="Q46" s="4"/>
    </row>
    <row r="47" spans="1:17" ht="66" hidden="1" customHeight="1" x14ac:dyDescent="0.25">
      <c r="A47" s="46" t="s">
        <v>3385</v>
      </c>
      <c r="B47" s="381" t="s">
        <v>3386</v>
      </c>
      <c r="C47" s="381"/>
      <c r="D47" s="4"/>
      <c r="E47" s="4"/>
      <c r="F47" s="4"/>
      <c r="G47" s="4"/>
      <c r="H47" s="4"/>
      <c r="I47" s="4"/>
      <c r="J47" s="4"/>
      <c r="K47" s="4"/>
      <c r="L47" s="4"/>
      <c r="M47" s="4"/>
      <c r="N47" s="4"/>
      <c r="O47" s="4"/>
      <c r="P47" s="4"/>
      <c r="Q47" s="4"/>
    </row>
    <row r="48" spans="1:17" ht="123.75" customHeight="1" x14ac:dyDescent="0.25">
      <c r="A48" s="267" t="s">
        <v>3387</v>
      </c>
      <c r="B48" s="379" t="s">
        <v>3388</v>
      </c>
      <c r="C48" s="378"/>
      <c r="D48" s="4"/>
      <c r="E48" s="4"/>
      <c r="F48" s="4"/>
      <c r="G48" s="4"/>
      <c r="H48" s="4"/>
      <c r="I48" s="4"/>
      <c r="J48" s="4"/>
      <c r="K48" s="4"/>
      <c r="L48" s="4"/>
      <c r="M48" s="4"/>
      <c r="N48" s="4"/>
      <c r="O48" s="4"/>
      <c r="P48" s="4"/>
      <c r="Q48" s="4"/>
    </row>
    <row r="49" spans="1:17" ht="34.5" customHeight="1" x14ac:dyDescent="0.25">
      <c r="A49" s="267" t="s">
        <v>3389</v>
      </c>
      <c r="B49" s="377" t="s">
        <v>3390</v>
      </c>
      <c r="C49" s="378"/>
      <c r="D49" s="4"/>
      <c r="E49" s="4"/>
      <c r="F49" s="4"/>
      <c r="G49" s="4"/>
      <c r="H49" s="4"/>
      <c r="I49" s="4"/>
      <c r="J49" s="4"/>
      <c r="K49" s="4"/>
      <c r="L49" s="4"/>
      <c r="M49" s="4"/>
      <c r="N49" s="4"/>
      <c r="O49" s="4"/>
      <c r="P49" s="4"/>
      <c r="Q49" s="4"/>
    </row>
    <row r="50" spans="1:17" ht="34.5" customHeight="1" x14ac:dyDescent="0.25">
      <c r="A50" s="267" t="s">
        <v>3391</v>
      </c>
      <c r="B50" s="377" t="s">
        <v>3392</v>
      </c>
      <c r="C50" s="378"/>
      <c r="D50" s="4"/>
      <c r="E50" s="4"/>
      <c r="F50" s="4"/>
      <c r="G50" s="4"/>
      <c r="H50" s="4"/>
      <c r="I50" s="4"/>
      <c r="J50" s="4"/>
      <c r="K50" s="4"/>
      <c r="L50" s="4"/>
      <c r="M50" s="4"/>
      <c r="N50" s="4"/>
      <c r="O50" s="4"/>
      <c r="P50" s="4"/>
      <c r="Q50" s="4"/>
    </row>
    <row r="51" spans="1:17" ht="31.5" customHeight="1" x14ac:dyDescent="0.25">
      <c r="A51" s="306" t="s">
        <v>3393</v>
      </c>
      <c r="B51" s="371" t="s">
        <v>3394</v>
      </c>
      <c r="C51" s="372"/>
      <c r="D51" s="4"/>
      <c r="E51" s="4"/>
      <c r="F51" s="4"/>
      <c r="G51" s="4"/>
      <c r="H51" s="4"/>
      <c r="I51" s="4"/>
      <c r="J51" s="4"/>
      <c r="K51" s="4"/>
      <c r="L51" s="4"/>
      <c r="M51" s="4"/>
      <c r="N51" s="4"/>
      <c r="O51" s="4"/>
      <c r="P51" s="4"/>
      <c r="Q51" s="4"/>
    </row>
    <row r="52" spans="1:17" ht="31.5" customHeight="1" x14ac:dyDescent="0.25">
      <c r="A52" s="306" t="s">
        <v>3395</v>
      </c>
      <c r="B52" s="371" t="s">
        <v>3396</v>
      </c>
      <c r="C52" s="372"/>
      <c r="D52" s="4"/>
      <c r="E52" s="4"/>
      <c r="F52" s="4"/>
      <c r="G52" s="4"/>
      <c r="H52" s="4"/>
      <c r="I52" s="4"/>
      <c r="J52" s="4"/>
      <c r="K52" s="4"/>
      <c r="L52" s="4"/>
      <c r="M52" s="4"/>
      <c r="N52" s="4"/>
      <c r="O52" s="4"/>
      <c r="P52" s="4"/>
      <c r="Q52" s="4"/>
    </row>
    <row r="53" spans="1:17" ht="31.5" customHeight="1" x14ac:dyDescent="0.25">
      <c r="A53" s="306" t="s">
        <v>3397</v>
      </c>
      <c r="B53" s="371" t="s">
        <v>3398</v>
      </c>
      <c r="C53" s="372"/>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2" t="s">
        <v>22</v>
      </c>
      <c r="B2" s="313"/>
      <c r="C2" s="313"/>
      <c r="D2" s="313"/>
      <c r="E2" s="313"/>
      <c r="F2" s="313"/>
      <c r="G2" s="313"/>
      <c r="H2" s="313"/>
      <c r="I2" s="313"/>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4" t="s">
        <v>24</v>
      </c>
      <c r="B4" s="315"/>
      <c r="C4" s="315"/>
      <c r="D4" s="315"/>
      <c r="E4" s="315"/>
      <c r="F4" s="315"/>
      <c r="G4" s="315"/>
      <c r="H4" s="315"/>
      <c r="I4" s="315"/>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19191</v>
      </c>
      <c r="H6" s="19" t="s">
        <v>26</v>
      </c>
      <c r="I6" s="20" t="s">
        <v>27</v>
      </c>
      <c r="J6" s="4"/>
      <c r="L6" s="4"/>
      <c r="M6" s="4"/>
      <c r="N6" s="4"/>
      <c r="O6" s="4"/>
      <c r="P6" s="4"/>
      <c r="Q6" s="4"/>
      <c r="R6" s="4"/>
      <c r="S6" s="4"/>
      <c r="T6" s="4"/>
      <c r="U6" s="4"/>
      <c r="V6" s="4"/>
      <c r="W6" s="4"/>
      <c r="X6" s="4"/>
    </row>
    <row r="7" spans="1:24" ht="15" customHeight="1" x14ac:dyDescent="0.25">
      <c r="B7" s="21"/>
      <c r="C7" s="22"/>
      <c r="D7" s="23"/>
      <c r="E7" s="316" t="s">
        <v>28</v>
      </c>
      <c r="F7" s="319" t="s">
        <v>29</v>
      </c>
      <c r="G7" s="320"/>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17"/>
      <c r="F8" s="308" t="s">
        <v>32</v>
      </c>
      <c r="G8" s="309"/>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7"/>
      <c r="F9" s="310" t="s">
        <v>33</v>
      </c>
      <c r="G9" s="311"/>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17"/>
      <c r="F10" s="308" t="s">
        <v>36</v>
      </c>
      <c r="G10" s="309"/>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8"/>
      <c r="F11" s="321" t="s">
        <v>37</v>
      </c>
      <c r="G11" s="322"/>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6" t="s">
        <v>41</v>
      </c>
      <c r="C15" s="327"/>
      <c r="D15" s="327"/>
      <c r="E15" s="327"/>
      <c r="F15" s="328"/>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3" t="s">
        <v>29</v>
      </c>
      <c r="B16" s="329" t="str">
        <f>'PR-RAS'!B6</f>
        <v xml:space="preserve">PRIHODI POSLOVANJA (šifre 61+62+63+64+65+66+67+68) </v>
      </c>
      <c r="C16" s="330"/>
      <c r="D16" s="330"/>
      <c r="E16" s="330"/>
      <c r="F16" s="331"/>
      <c r="G16" s="34" t="str">
        <f>'PR-RAS'!C6</f>
        <v>6</v>
      </c>
      <c r="H16" s="170">
        <f>'PR-RAS'!D6</f>
        <v>1439529.83</v>
      </c>
      <c r="I16" s="170">
        <f>'PR-RAS'!E6</f>
        <v>1504052.0799999998</v>
      </c>
      <c r="J16" s="4"/>
      <c r="K16" s="4"/>
      <c r="L16" s="4"/>
      <c r="M16" s="4"/>
      <c r="N16" s="4"/>
      <c r="O16" s="4"/>
      <c r="P16" s="4"/>
      <c r="Q16" s="4"/>
      <c r="R16" s="4"/>
      <c r="S16" s="4"/>
      <c r="T16" s="4"/>
      <c r="U16" s="4"/>
      <c r="V16" s="4"/>
      <c r="W16" s="4"/>
      <c r="X16" s="4"/>
    </row>
    <row r="17" spans="1:24" ht="12.75" customHeight="1" x14ac:dyDescent="0.25">
      <c r="A17" s="324"/>
      <c r="B17" s="332" t="str">
        <f>'PR-RAS'!B151</f>
        <v xml:space="preserve">RASHODI POSLOVANJA (šifre 31+32+34+35+36+37+38) </v>
      </c>
      <c r="C17" s="333"/>
      <c r="D17" s="333"/>
      <c r="E17" s="333"/>
      <c r="F17" s="334"/>
      <c r="G17" s="35" t="str">
        <f>'PR-RAS'!C151</f>
        <v>3</v>
      </c>
      <c r="H17" s="170">
        <f>'PR-RAS'!D151</f>
        <v>1383594.22</v>
      </c>
      <c r="I17" s="170">
        <f>'PR-RAS'!E151</f>
        <v>1488447.1199999999</v>
      </c>
      <c r="J17" s="4"/>
      <c r="K17" s="4"/>
      <c r="L17" s="4"/>
      <c r="M17" s="4"/>
      <c r="N17" s="4"/>
      <c r="O17" s="4"/>
      <c r="P17" s="4"/>
      <c r="Q17" s="4"/>
      <c r="R17" s="4"/>
      <c r="S17" s="4"/>
      <c r="T17" s="4"/>
      <c r="U17" s="4"/>
      <c r="V17" s="4"/>
      <c r="W17" s="4"/>
      <c r="X17" s="4"/>
    </row>
    <row r="18" spans="1:24" ht="12.75" customHeight="1" x14ac:dyDescent="0.25">
      <c r="A18" s="324"/>
      <c r="B18" s="332" t="str">
        <f>'PR-RAS'!B645</f>
        <v>Višak prihoda i primitaka raspoloživ u sljedećem razdoblju (šifre X005 + '9221-9222' - Y005 - '9222-9221')</v>
      </c>
      <c r="C18" s="333"/>
      <c r="D18" s="333"/>
      <c r="E18" s="333"/>
      <c r="F18" s="334"/>
      <c r="G18" s="35" t="str">
        <f>'PR-RAS'!C645</f>
        <v>X006</v>
      </c>
      <c r="H18" s="170">
        <f>'PR-RAS'!D645</f>
        <v>169605.61999999985</v>
      </c>
      <c r="I18" s="170">
        <f>'PR-RAS'!E645</f>
        <v>131282.61000000002</v>
      </c>
      <c r="J18" s="4"/>
      <c r="K18" s="4"/>
      <c r="L18" s="4"/>
      <c r="M18" s="4"/>
      <c r="N18" s="4"/>
      <c r="O18" s="4"/>
      <c r="P18" s="4"/>
      <c r="Q18" s="4"/>
      <c r="R18" s="4"/>
      <c r="S18" s="4"/>
      <c r="T18" s="4"/>
      <c r="U18" s="4"/>
      <c r="V18" s="4"/>
      <c r="W18" s="4"/>
      <c r="X18" s="4"/>
    </row>
    <row r="19" spans="1:24" ht="12.75" customHeight="1" x14ac:dyDescent="0.25">
      <c r="A19" s="325"/>
      <c r="B19" s="335" t="str">
        <f>'PR-RAS'!B646</f>
        <v>Manjak prihoda i primitaka za pokriće u sljedećem razdoblju (šifre Y005 + '9222-9221' - X005 - '9221-9222' )</v>
      </c>
      <c r="C19" s="336"/>
      <c r="D19" s="336"/>
      <c r="E19" s="336"/>
      <c r="F19" s="33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3" t="s">
        <v>32</v>
      </c>
      <c r="B20" s="329" t="str">
        <f>BILANCA!B7</f>
        <v>Nefinancijska imovina (šifre 01+02+03+04+05+06)</v>
      </c>
      <c r="C20" s="330"/>
      <c r="D20" s="330"/>
      <c r="E20" s="330"/>
      <c r="F20" s="331"/>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4"/>
      <c r="B21" s="332" t="str">
        <f>BILANCA!B68</f>
        <v>Financijska imovina (šifre 11+12+13+14+15+16+17+19)</v>
      </c>
      <c r="C21" s="333"/>
      <c r="D21" s="333"/>
      <c r="E21" s="333"/>
      <c r="F21" s="33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4"/>
      <c r="B22" s="332" t="str">
        <f>BILANCA!B176</f>
        <v xml:space="preserve">Obveze (šifre 23+24+25+26+29) </v>
      </c>
      <c r="C22" s="333"/>
      <c r="D22" s="333"/>
      <c r="E22" s="333"/>
      <c r="F22" s="33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5"/>
      <c r="B23" s="335" t="str">
        <f>BILANCA!B237</f>
        <v>Vlastiti izvori (šifre 91 + 922 - 93 + 96 do 98)</v>
      </c>
      <c r="C23" s="336"/>
      <c r="D23" s="336"/>
      <c r="E23" s="336"/>
      <c r="F23" s="33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3" t="s">
        <v>45</v>
      </c>
      <c r="B24" s="329" t="str">
        <f>'RAS-funkcijski'!B5</f>
        <v>Opće javne usluge (šifre 011+012+013+014 do 018)</v>
      </c>
      <c r="C24" s="330"/>
      <c r="D24" s="330"/>
      <c r="E24" s="330"/>
      <c r="F24" s="33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4"/>
      <c r="B25" s="332" t="str">
        <f>'RAS-funkcijski'!B35</f>
        <v>Ekonomski poslovi (šifre 041+042+043+044+045+046+047+048+049)</v>
      </c>
      <c r="C25" s="333"/>
      <c r="D25" s="333"/>
      <c r="E25" s="333"/>
      <c r="F25" s="33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4"/>
      <c r="B26" s="332" t="str">
        <f>'RAS-funkcijski'!B88</f>
        <v>Rashodi vezani za stanovanje i kom. pogodnosti koji nisu drugdje svrstani</v>
      </c>
      <c r="C26" s="333"/>
      <c r="D26" s="333"/>
      <c r="E26" s="333"/>
      <c r="F26" s="33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4"/>
      <c r="B27" s="332" t="str">
        <f>'RAS-funkcijski'!B114</f>
        <v>Obrazovanje (šifre 091+092+093+094+095+096+097+098)</v>
      </c>
      <c r="C27" s="333"/>
      <c r="D27" s="333"/>
      <c r="E27" s="333"/>
      <c r="F27" s="33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5"/>
      <c r="B28" s="335" t="str">
        <f>'RAS-funkcijski'!B141</f>
        <v>Kontrolni zbroj (šifre 01+02+03+04+05+06+07+08+09+10)</v>
      </c>
      <c r="C28" s="336"/>
      <c r="D28" s="336"/>
      <c r="E28" s="336"/>
      <c r="F28" s="33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3" t="s">
        <v>36</v>
      </c>
      <c r="B29" s="339" t="str">
        <f>'P-VRIO'!B5</f>
        <v>Promjene u vrijednosti i obujmu imovine (šifre 91511+91512)</v>
      </c>
      <c r="C29" s="330"/>
      <c r="D29" s="330"/>
      <c r="E29" s="330"/>
      <c r="F29" s="33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4"/>
      <c r="B30" s="340" t="str">
        <f>'P-VRIO'!B22</f>
        <v>Promjene u obujmu imovine (šifre P016+P023)</v>
      </c>
      <c r="C30" s="333"/>
      <c r="D30" s="333"/>
      <c r="E30" s="333"/>
      <c r="F30" s="33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4"/>
      <c r="B31" s="340" t="str">
        <f>'P-VRIO'!B38</f>
        <v>Promjene u vrijednosti (revalorizacija) i obujmu obveza (šifre 91521+91522)</v>
      </c>
      <c r="C31" s="333"/>
      <c r="D31" s="333"/>
      <c r="E31" s="333"/>
      <c r="F31" s="33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5"/>
      <c r="B32" s="341" t="str">
        <f>'P-VRIO'!B44</f>
        <v>Promjene u obujmu obveza (šifre P035 do P038)</v>
      </c>
      <c r="C32" s="336"/>
      <c r="D32" s="336"/>
      <c r="E32" s="336"/>
      <c r="F32" s="33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3" t="s">
        <v>37</v>
      </c>
      <c r="B33" s="329" t="str">
        <f>OBVEZE!B5</f>
        <v>Stanje obveza 1. siječnja (=stanju obveza iz Izvještaja o obvezama na 31. prosinca prethodne godine)</v>
      </c>
      <c r="C33" s="330"/>
      <c r="D33" s="330"/>
      <c r="E33" s="330"/>
      <c r="F33" s="331"/>
      <c r="G33" s="157" t="str">
        <f>OBVEZE!C5</f>
        <v>V001</v>
      </c>
      <c r="H33" s="180" t="s">
        <v>46</v>
      </c>
      <c r="I33" s="181">
        <f>OBVEZE!D5</f>
        <v>260253.94</v>
      </c>
      <c r="J33" s="4"/>
      <c r="K33" s="4"/>
      <c r="L33" s="4"/>
      <c r="M33" s="4"/>
      <c r="N33" s="4"/>
      <c r="O33" s="4"/>
      <c r="P33" s="4"/>
      <c r="Q33" s="4"/>
      <c r="R33" s="4"/>
      <c r="S33" s="4"/>
      <c r="T33" s="4"/>
      <c r="U33" s="4"/>
      <c r="V33" s="4"/>
      <c r="W33" s="4"/>
      <c r="X33" s="4"/>
    </row>
    <row r="34" spans="1:24" ht="12.75" customHeight="1" x14ac:dyDescent="0.25">
      <c r="A34" s="324"/>
      <c r="B34" s="332" t="str">
        <f>OBVEZE!B42</f>
        <v>Stanje obveza na kraju izvještajnog razdoblja (šifre V001+V002-V004) i (šifre V007+V009)</v>
      </c>
      <c r="C34" s="333"/>
      <c r="D34" s="333"/>
      <c r="E34" s="333"/>
      <c r="F34" s="334"/>
      <c r="G34" s="158" t="str">
        <f>OBVEZE!C42</f>
        <v>V006</v>
      </c>
      <c r="H34" s="174" t="s">
        <v>46</v>
      </c>
      <c r="I34" s="175">
        <f>OBVEZE!D42</f>
        <v>263602.56000000029</v>
      </c>
      <c r="J34" s="4"/>
      <c r="K34" s="4"/>
      <c r="L34" s="4"/>
      <c r="M34" s="4"/>
      <c r="N34" s="4"/>
      <c r="O34" s="4"/>
      <c r="P34" s="4"/>
      <c r="Q34" s="4"/>
      <c r="R34" s="4"/>
      <c r="S34" s="4"/>
      <c r="T34" s="4"/>
      <c r="U34" s="4"/>
      <c r="V34" s="4"/>
      <c r="W34" s="4"/>
      <c r="X34" s="4"/>
    </row>
    <row r="35" spans="1:24" ht="12.75" customHeight="1" x14ac:dyDescent="0.25">
      <c r="A35" s="324"/>
      <c r="B35" s="332" t="str">
        <f>OBVEZE!B43</f>
        <v>Stanje dospjelih obveza na kraju izvještajnog razdoblja (šifre V008+D23+D24 + 'D dio 25,26')</v>
      </c>
      <c r="C35" s="333"/>
      <c r="D35" s="333"/>
      <c r="E35" s="333"/>
      <c r="F35" s="334"/>
      <c r="G35" s="158" t="str">
        <f>OBVEZE!C43</f>
        <v>V007</v>
      </c>
      <c r="H35" s="174" t="s">
        <v>46</v>
      </c>
      <c r="I35" s="175">
        <f>OBVEZE!D43</f>
        <v>8017.24</v>
      </c>
      <c r="J35" s="4"/>
      <c r="K35" s="4"/>
      <c r="L35" s="4"/>
      <c r="M35" s="4"/>
      <c r="N35" s="4"/>
      <c r="O35" s="4"/>
      <c r="P35" s="4"/>
      <c r="Q35" s="4"/>
      <c r="R35" s="4"/>
      <c r="S35" s="4"/>
      <c r="T35" s="4"/>
      <c r="U35" s="4"/>
      <c r="V35" s="4"/>
      <c r="W35" s="4"/>
      <c r="X35" s="4"/>
    </row>
    <row r="36" spans="1:24" ht="12.75" customHeight="1" x14ac:dyDescent="0.25">
      <c r="A36" s="325"/>
      <c r="B36" s="335" t="str">
        <f>OBVEZE!B101</f>
        <v>Stanje nedospjelih obveza na kraju izvještajnog razdoblja (šifre V010 + ND23 + ND24 + 'ND dio 25,26')</v>
      </c>
      <c r="C36" s="336"/>
      <c r="D36" s="336"/>
      <c r="E36" s="336"/>
      <c r="F36" s="337"/>
      <c r="G36" s="159" t="str">
        <f>OBVEZE!C101</f>
        <v>V009</v>
      </c>
      <c r="H36" s="178" t="s">
        <v>46</v>
      </c>
      <c r="I36" s="179">
        <f>OBVEZE!D101</f>
        <v>255585.32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8" t="s">
        <v>47</v>
      </c>
      <c r="I39" s="338"/>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19" zoomScaleNormal="100" workbookViewId="0">
      <selection activeCell="F661" sqref="F661"/>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6" t="s">
        <v>51</v>
      </c>
      <c r="B2" s="347"/>
      <c r="C2" s="347"/>
      <c r="D2" s="347"/>
      <c r="E2" s="347"/>
      <c r="F2" s="347"/>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8" t="s">
        <v>57</v>
      </c>
      <c r="B5" s="349"/>
      <c r="C5" s="214"/>
      <c r="D5" s="72"/>
      <c r="E5" s="72"/>
      <c r="F5" s="59"/>
    </row>
    <row r="6" spans="1:25" ht="12.75" customHeight="1" x14ac:dyDescent="0.2">
      <c r="A6" s="53">
        <v>6</v>
      </c>
      <c r="B6" s="85" t="s">
        <v>58</v>
      </c>
      <c r="C6" s="50" t="s">
        <v>59</v>
      </c>
      <c r="D6" s="51">
        <f>D7+D44+D50+D82+D106+D124+D133+D139</f>
        <v>1439529.83</v>
      </c>
      <c r="E6" s="51">
        <f>E7+E44+E50+E82+E106+E124+E133+E139</f>
        <v>1504052.0799999998</v>
      </c>
      <c r="F6" s="52">
        <f t="shared" ref="F6:F131" si="0">IF(D6&lt;&gt;0,IF(E6/D6&gt;=100,"&gt;&gt;100",E6/D6*100),"-")</f>
        <v>104.4821752669064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1178236.3</v>
      </c>
      <c r="E50" s="51">
        <f>E51+E54+E59+E62+E65+E68+E71+E74+E77</f>
        <v>1220593.74</v>
      </c>
      <c r="F50" s="52">
        <f t="shared" si="0"/>
        <v>103.59498684601722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1165391.22</v>
      </c>
      <c r="E68" s="51">
        <f t="shared" si="15"/>
        <v>1205103.6000000001</v>
      </c>
      <c r="F68" s="52">
        <f t="shared" si="0"/>
        <v>103.40764365806704</v>
      </c>
    </row>
    <row r="69" spans="1:6" ht="12.75" customHeight="1" x14ac:dyDescent="0.2">
      <c r="A69" s="53" t="s">
        <v>184</v>
      </c>
      <c r="B69" s="85" t="s">
        <v>185</v>
      </c>
      <c r="C69" s="50" t="s">
        <v>184</v>
      </c>
      <c r="D69" s="242">
        <v>1165391.22</v>
      </c>
      <c r="E69" s="242">
        <v>1205103.6000000001</v>
      </c>
      <c r="F69" s="52">
        <f t="shared" si="0"/>
        <v>103.40764365806704</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12845.08</v>
      </c>
      <c r="E74" s="51">
        <f t="shared" si="17"/>
        <v>15490.14</v>
      </c>
      <c r="F74" s="52">
        <f t="shared" si="0"/>
        <v>120.59200876911626</v>
      </c>
    </row>
    <row r="75" spans="1:6" ht="12.75" customHeight="1" x14ac:dyDescent="0.2">
      <c r="A75" s="53" t="s">
        <v>196</v>
      </c>
      <c r="B75" s="85" t="s">
        <v>197</v>
      </c>
      <c r="C75" s="50" t="s">
        <v>196</v>
      </c>
      <c r="D75" s="242">
        <v>12845.08</v>
      </c>
      <c r="E75" s="242">
        <v>15490.14</v>
      </c>
      <c r="F75" s="52">
        <f t="shared" si="0"/>
        <v>120.59200876911626</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14.79</v>
      </c>
      <c r="E82" s="51">
        <f t="shared" si="19"/>
        <v>37.630000000000003</v>
      </c>
      <c r="F82" s="52">
        <f t="shared" si="0"/>
        <v>254.42866801893175</v>
      </c>
    </row>
    <row r="83" spans="1:6" ht="12.75" customHeight="1" x14ac:dyDescent="0.2">
      <c r="A83" s="53">
        <v>641</v>
      </c>
      <c r="B83" s="85" t="s">
        <v>212</v>
      </c>
      <c r="C83" s="50" t="s">
        <v>213</v>
      </c>
      <c r="D83" s="51">
        <f t="shared" ref="D83:E83" si="20">SUM(D84:D90)</f>
        <v>14.79</v>
      </c>
      <c r="E83" s="51">
        <f t="shared" si="20"/>
        <v>37.630000000000003</v>
      </c>
      <c r="F83" s="52">
        <f t="shared" si="0"/>
        <v>254.42866801893175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0.76</v>
      </c>
      <c r="E85" s="242">
        <v>23.76</v>
      </c>
      <c r="F85" s="52">
        <f t="shared" si="0"/>
        <v>3126.3157894736842</v>
      </c>
    </row>
    <row r="86" spans="1:6" ht="12.75" customHeight="1" x14ac:dyDescent="0.2">
      <c r="A86" s="53">
        <v>6414</v>
      </c>
      <c r="B86" s="85" t="s">
        <v>218</v>
      </c>
      <c r="C86" s="50" t="s">
        <v>219</v>
      </c>
      <c r="D86" s="242">
        <v>14.03</v>
      </c>
      <c r="E86" s="242">
        <v>13.87</v>
      </c>
      <c r="F86" s="52">
        <f t="shared" si="0"/>
        <v>98.859586600142549</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39634.26</v>
      </c>
      <c r="E106" s="51">
        <f t="shared" si="23"/>
        <v>30485.360000000001</v>
      </c>
      <c r="F106" s="52">
        <f t="shared" si="0"/>
        <v>76.916687734298563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39634.26</v>
      </c>
      <c r="E112" s="51">
        <f t="shared" si="25"/>
        <v>30485.360000000001</v>
      </c>
      <c r="F112" s="52">
        <f t="shared" si="0"/>
        <v>76.916687734298563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39634.26</v>
      </c>
      <c r="E117" s="242">
        <v>30485.360000000001</v>
      </c>
      <c r="F117" s="52">
        <f t="shared" si="0"/>
        <v>76.916687734298563</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70697.789999999994</v>
      </c>
      <c r="E124" s="51">
        <f t="shared" si="27"/>
        <v>101099.13</v>
      </c>
      <c r="F124" s="52">
        <f t="shared" si="0"/>
        <v>143.00182509241097</v>
      </c>
    </row>
    <row r="125" spans="1:6" ht="12.75" customHeight="1" x14ac:dyDescent="0.2">
      <c r="A125" s="53">
        <v>661</v>
      </c>
      <c r="B125" s="86" t="s">
        <v>296</v>
      </c>
      <c r="C125" s="50" t="s">
        <v>297</v>
      </c>
      <c r="D125" s="51">
        <f t="shared" ref="D125:E125" si="28">SUM(D126:D127)</f>
        <v>70697.789999999994</v>
      </c>
      <c r="E125" s="51">
        <f t="shared" si="28"/>
        <v>99449.13</v>
      </c>
      <c r="F125" s="52">
        <f t="shared" si="0"/>
        <v>140.66794732904665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70697.789999999994</v>
      </c>
      <c r="E127" s="242">
        <v>99449.13</v>
      </c>
      <c r="F127" s="52">
        <f t="shared" si="0"/>
        <v>140.66794732904665</v>
      </c>
    </row>
    <row r="128" spans="1:6" ht="22.8" x14ac:dyDescent="0.2">
      <c r="A128" s="53">
        <v>663</v>
      </c>
      <c r="B128" s="231" t="s">
        <v>302</v>
      </c>
      <c r="C128" s="50" t="s">
        <v>303</v>
      </c>
      <c r="D128" s="51">
        <f t="shared" ref="D128:E128" si="29">SUM(D129:D132)</f>
        <v>0</v>
      </c>
      <c r="E128" s="51">
        <f t="shared" si="29"/>
        <v>1650</v>
      </c>
      <c r="F128" s="52" t="str">
        <f t="shared" si="0"/>
        <v>-</v>
      </c>
    </row>
    <row r="129" spans="1:6" ht="12.75" customHeight="1" x14ac:dyDescent="0.2">
      <c r="A129" s="53">
        <v>6631</v>
      </c>
      <c r="B129" s="86" t="s">
        <v>304</v>
      </c>
      <c r="C129" s="50" t="s">
        <v>305</v>
      </c>
      <c r="D129" s="242">
        <v>0</v>
      </c>
      <c r="E129" s="242">
        <v>1650</v>
      </c>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150946.69</v>
      </c>
      <c r="E133" s="51">
        <f t="shared" si="30"/>
        <v>151836.22</v>
      </c>
      <c r="F133" s="52">
        <f t="shared" ref="F133:F223" si="31">IF(D133&lt;&gt;0,IF(E133/D133&gt;=100,"&gt;&gt;100",E133/D133*100),"-")</f>
        <v>100.58930076572065</v>
      </c>
    </row>
    <row r="134" spans="1:6" ht="22.8" x14ac:dyDescent="0.2">
      <c r="A134" s="53">
        <v>671</v>
      </c>
      <c r="B134" s="232" t="s">
        <v>314</v>
      </c>
      <c r="C134" s="50" t="s">
        <v>315</v>
      </c>
      <c r="D134" s="51">
        <f t="shared" ref="D134:E134" si="32">SUM(D135:D137)</f>
        <v>150946.69</v>
      </c>
      <c r="E134" s="51">
        <f t="shared" si="32"/>
        <v>151836.22</v>
      </c>
      <c r="F134" s="52">
        <f t="shared" si="31"/>
        <v>100.58930076572065</v>
      </c>
    </row>
    <row r="135" spans="1:6" ht="12.75" customHeight="1" x14ac:dyDescent="0.2">
      <c r="A135" s="53">
        <v>6711</v>
      </c>
      <c r="B135" s="85" t="s">
        <v>316</v>
      </c>
      <c r="C135" s="50" t="s">
        <v>317</v>
      </c>
      <c r="D135" s="242">
        <v>118247.77</v>
      </c>
      <c r="E135" s="242">
        <v>148518.15</v>
      </c>
      <c r="F135" s="52">
        <f t="shared" si="31"/>
        <v>125.59911277819444</v>
      </c>
    </row>
    <row r="136" spans="1:6" ht="22.8" x14ac:dyDescent="0.2">
      <c r="A136" s="53">
        <v>6712</v>
      </c>
      <c r="B136" s="232" t="s">
        <v>318</v>
      </c>
      <c r="C136" s="50" t="s">
        <v>319</v>
      </c>
      <c r="D136" s="242">
        <v>32698.92</v>
      </c>
      <c r="E136" s="242">
        <v>3318.07</v>
      </c>
      <c r="F136" s="52">
        <f t="shared" si="31"/>
        <v>10.1473381995491</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1383594.22</v>
      </c>
      <c r="E151" s="51">
        <f t="shared" si="35"/>
        <v>1488447.1199999999</v>
      </c>
      <c r="F151" s="52">
        <f t="shared" si="31"/>
        <v>107.57829849852942</v>
      </c>
    </row>
    <row r="152" spans="1:6" ht="12.75" customHeight="1" x14ac:dyDescent="0.2">
      <c r="A152" s="53">
        <v>31</v>
      </c>
      <c r="B152" s="85" t="s">
        <v>349</v>
      </c>
      <c r="C152" s="50" t="s">
        <v>35</v>
      </c>
      <c r="D152" s="51">
        <f t="shared" ref="D152:E152" si="36">D153+D158+D159</f>
        <v>1144891.92</v>
      </c>
      <c r="E152" s="51">
        <f t="shared" si="36"/>
        <v>1225570.5699999998</v>
      </c>
      <c r="F152" s="52">
        <f t="shared" si="31"/>
        <v>107.04683547771042</v>
      </c>
    </row>
    <row r="153" spans="1:6" ht="12.75" customHeight="1" x14ac:dyDescent="0.2">
      <c r="A153" s="53">
        <v>311</v>
      </c>
      <c r="B153" s="85" t="s">
        <v>350</v>
      </c>
      <c r="C153" s="50" t="s">
        <v>351</v>
      </c>
      <c r="D153" s="51">
        <f t="shared" ref="D153:E153" si="37">SUM(D154:D157)</f>
        <v>952187.02</v>
      </c>
      <c r="E153" s="51">
        <f t="shared" si="37"/>
        <v>1013818.29</v>
      </c>
      <c r="F153" s="52">
        <f t="shared" si="31"/>
        <v>106.47260135934221</v>
      </c>
    </row>
    <row r="154" spans="1:6" ht="12.75" customHeight="1" x14ac:dyDescent="0.2">
      <c r="A154" s="53">
        <v>3111</v>
      </c>
      <c r="B154" s="85" t="s">
        <v>352</v>
      </c>
      <c r="C154" s="50" t="s">
        <v>353</v>
      </c>
      <c r="D154" s="242">
        <v>900452.33</v>
      </c>
      <c r="E154" s="242">
        <v>975835.4</v>
      </c>
      <c r="F154" s="52">
        <f t="shared" si="31"/>
        <v>108.37168914871928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51734.69</v>
      </c>
      <c r="E156" s="242">
        <v>37982.89</v>
      </c>
      <c r="F156" s="52">
        <f t="shared" si="31"/>
        <v>73.418609447548633</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36886.699999999997</v>
      </c>
      <c r="E158" s="242">
        <v>49786.42</v>
      </c>
      <c r="F158" s="52">
        <f t="shared" si="31"/>
        <v>134.97119557997871</v>
      </c>
    </row>
    <row r="159" spans="1:6" ht="12.75" customHeight="1" x14ac:dyDescent="0.2">
      <c r="A159" s="53">
        <v>313</v>
      </c>
      <c r="B159" s="85" t="s">
        <v>362</v>
      </c>
      <c r="C159" s="50" t="s">
        <v>363</v>
      </c>
      <c r="D159" s="51">
        <f t="shared" ref="D159:E159" si="38">SUM(D160:D162)</f>
        <v>155818.19999999998</v>
      </c>
      <c r="E159" s="51">
        <f t="shared" si="38"/>
        <v>161965.85999999999</v>
      </c>
      <c r="F159" s="52">
        <f t="shared" si="31"/>
        <v>103.9454056073039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155416.51999999999</v>
      </c>
      <c r="E161" s="242">
        <v>161962.79999999999</v>
      </c>
      <c r="F161" s="52">
        <f t="shared" si="31"/>
        <v>104.21208762105856</v>
      </c>
    </row>
    <row r="162" spans="1:6" ht="12.75" customHeight="1" x14ac:dyDescent="0.2">
      <c r="A162" s="53">
        <v>3133</v>
      </c>
      <c r="B162" s="85" t="s">
        <v>367</v>
      </c>
      <c r="C162" s="50" t="s">
        <v>368</v>
      </c>
      <c r="D162" s="242">
        <v>401.68</v>
      </c>
      <c r="E162" s="242">
        <v>3.06</v>
      </c>
      <c r="F162" s="52">
        <f t="shared" si="31"/>
        <v>0.76180043815972909</v>
      </c>
    </row>
    <row r="163" spans="1:6" ht="12.75" customHeight="1" x14ac:dyDescent="0.2">
      <c r="A163" s="53">
        <v>32</v>
      </c>
      <c r="B163" s="85" t="s">
        <v>369</v>
      </c>
      <c r="C163" s="50" t="s">
        <v>370</v>
      </c>
      <c r="D163" s="51">
        <f t="shared" ref="D163:E163" si="39">D164+D169+D177+D187+D188</f>
        <v>228527.22</v>
      </c>
      <c r="E163" s="51">
        <f t="shared" si="39"/>
        <v>262019.74</v>
      </c>
      <c r="F163" s="52">
        <f t="shared" si="31"/>
        <v>114.65581211726112</v>
      </c>
    </row>
    <row r="164" spans="1:6" ht="12.75" customHeight="1" x14ac:dyDescent="0.2">
      <c r="A164" s="53">
        <v>321</v>
      </c>
      <c r="B164" s="85" t="s">
        <v>371</v>
      </c>
      <c r="C164" s="50" t="s">
        <v>372</v>
      </c>
      <c r="D164" s="51">
        <f t="shared" ref="D164:E164" si="40">SUM(D165:D168)</f>
        <v>41466.86</v>
      </c>
      <c r="E164" s="51">
        <f t="shared" si="40"/>
        <v>49229.640000000007</v>
      </c>
      <c r="F164" s="52">
        <f t="shared" si="31"/>
        <v>118.72044326481436</v>
      </c>
    </row>
    <row r="165" spans="1:6" ht="12.75" customHeight="1" x14ac:dyDescent="0.2">
      <c r="A165" s="53">
        <v>3211</v>
      </c>
      <c r="B165" s="85" t="s">
        <v>373</v>
      </c>
      <c r="C165" s="50" t="s">
        <v>374</v>
      </c>
      <c r="D165" s="242">
        <v>5892.97</v>
      </c>
      <c r="E165" s="242">
        <v>8529.7900000000009</v>
      </c>
      <c r="F165" s="52">
        <f t="shared" si="31"/>
        <v>144.74517942565464</v>
      </c>
    </row>
    <row r="166" spans="1:6" ht="12.75" customHeight="1" x14ac:dyDescent="0.2">
      <c r="A166" s="53">
        <v>3212</v>
      </c>
      <c r="B166" s="85" t="s">
        <v>375</v>
      </c>
      <c r="C166" s="50" t="s">
        <v>376</v>
      </c>
      <c r="D166" s="242">
        <v>31430.71</v>
      </c>
      <c r="E166" s="242">
        <v>36403.360000000001</v>
      </c>
      <c r="F166" s="52">
        <f t="shared" si="31"/>
        <v>115.82099163525102</v>
      </c>
    </row>
    <row r="167" spans="1:6" ht="12.75" customHeight="1" x14ac:dyDescent="0.2">
      <c r="A167" s="53">
        <v>3213</v>
      </c>
      <c r="B167" s="85" t="s">
        <v>377</v>
      </c>
      <c r="C167" s="50" t="s">
        <v>378</v>
      </c>
      <c r="D167" s="242">
        <v>2145.94</v>
      </c>
      <c r="E167" s="242">
        <v>3135.69</v>
      </c>
      <c r="F167" s="52">
        <f t="shared" si="31"/>
        <v>146.12197917928739</v>
      </c>
    </row>
    <row r="168" spans="1:6" ht="12.75" customHeight="1" x14ac:dyDescent="0.2">
      <c r="A168" s="53">
        <v>3214</v>
      </c>
      <c r="B168" s="85" t="s">
        <v>379</v>
      </c>
      <c r="C168" s="50" t="s">
        <v>380</v>
      </c>
      <c r="D168" s="242">
        <v>1997.24</v>
      </c>
      <c r="E168" s="242">
        <v>1160.8</v>
      </c>
      <c r="F168" s="52">
        <f t="shared" si="31"/>
        <v>58.120205884120082</v>
      </c>
    </row>
    <row r="169" spans="1:6" ht="12.75" customHeight="1" x14ac:dyDescent="0.2">
      <c r="A169" s="53">
        <v>322</v>
      </c>
      <c r="B169" s="85" t="s">
        <v>381</v>
      </c>
      <c r="C169" s="50" t="s">
        <v>382</v>
      </c>
      <c r="D169" s="51">
        <f t="shared" ref="D169:E169" si="41">SUM(D170:D176)</f>
        <v>113152.88</v>
      </c>
      <c r="E169" s="51">
        <f t="shared" si="41"/>
        <v>140924.05999999997</v>
      </c>
      <c r="F169" s="52">
        <f t="shared" si="31"/>
        <v>124.54306068038213</v>
      </c>
    </row>
    <row r="170" spans="1:6" ht="12.75" customHeight="1" x14ac:dyDescent="0.2">
      <c r="A170" s="53">
        <v>3221</v>
      </c>
      <c r="B170" s="85" t="s">
        <v>383</v>
      </c>
      <c r="C170" s="50" t="s">
        <v>384</v>
      </c>
      <c r="D170" s="242">
        <v>31989.75</v>
      </c>
      <c r="E170" s="242">
        <v>37819.870000000003</v>
      </c>
      <c r="F170" s="52">
        <f t="shared" si="31"/>
        <v>118.22496268335951</v>
      </c>
    </row>
    <row r="171" spans="1:6" ht="12.75" customHeight="1" x14ac:dyDescent="0.2">
      <c r="A171" s="53">
        <v>3222</v>
      </c>
      <c r="B171" s="85" t="s">
        <v>385</v>
      </c>
      <c r="C171" s="50" t="s">
        <v>386</v>
      </c>
      <c r="D171" s="242">
        <v>30130.69</v>
      </c>
      <c r="E171" s="242">
        <v>49974.02</v>
      </c>
      <c r="F171" s="52">
        <f t="shared" si="31"/>
        <v>165.85753595420482</v>
      </c>
    </row>
    <row r="172" spans="1:6" ht="12.75" customHeight="1" x14ac:dyDescent="0.2">
      <c r="A172" s="53">
        <v>3223</v>
      </c>
      <c r="B172" s="85" t="s">
        <v>387</v>
      </c>
      <c r="C172" s="50" t="s">
        <v>388</v>
      </c>
      <c r="D172" s="242">
        <v>43444.33</v>
      </c>
      <c r="E172" s="242">
        <v>42415.47</v>
      </c>
      <c r="F172" s="52">
        <f t="shared" si="31"/>
        <v>97.631773812601082</v>
      </c>
    </row>
    <row r="173" spans="1:6" ht="12.75" customHeight="1" x14ac:dyDescent="0.2">
      <c r="A173" s="53">
        <v>3224</v>
      </c>
      <c r="B173" s="85" t="s">
        <v>389</v>
      </c>
      <c r="C173" s="50" t="s">
        <v>390</v>
      </c>
      <c r="D173" s="242">
        <v>4466.95</v>
      </c>
      <c r="E173" s="242">
        <v>4125.63</v>
      </c>
      <c r="F173" s="52">
        <f t="shared" si="31"/>
        <v>92.358992153482816</v>
      </c>
    </row>
    <row r="174" spans="1:6" ht="12.75" customHeight="1" x14ac:dyDescent="0.2">
      <c r="A174" s="53">
        <v>3225</v>
      </c>
      <c r="B174" s="85" t="s">
        <v>391</v>
      </c>
      <c r="C174" s="50" t="s">
        <v>392</v>
      </c>
      <c r="D174" s="242">
        <v>2425.59</v>
      </c>
      <c r="E174" s="242">
        <v>5358.61</v>
      </c>
      <c r="F174" s="52">
        <f t="shared" si="31"/>
        <v>220.91985867355982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695.57</v>
      </c>
      <c r="E176" s="242">
        <v>1230.46</v>
      </c>
      <c r="F176" s="52">
        <f t="shared" si="31"/>
        <v>176.89952125594834</v>
      </c>
    </row>
    <row r="177" spans="1:6" ht="12.75" customHeight="1" x14ac:dyDescent="0.2">
      <c r="A177" s="53">
        <v>323</v>
      </c>
      <c r="B177" s="85" t="s">
        <v>397</v>
      </c>
      <c r="C177" s="50" t="s">
        <v>398</v>
      </c>
      <c r="D177" s="51">
        <f t="shared" ref="D177:E177" si="42">SUM(D178:D186)</f>
        <v>46510.03</v>
      </c>
      <c r="E177" s="51">
        <f t="shared" si="42"/>
        <v>56782.520000000004</v>
      </c>
      <c r="F177" s="52">
        <f t="shared" si="31"/>
        <v>122.08661228556508</v>
      </c>
    </row>
    <row r="178" spans="1:6" ht="12.75" customHeight="1" x14ac:dyDescent="0.2">
      <c r="A178" s="53">
        <v>3231</v>
      </c>
      <c r="B178" s="85" t="s">
        <v>399</v>
      </c>
      <c r="C178" s="50" t="s">
        <v>400</v>
      </c>
      <c r="D178" s="242">
        <v>5823.71</v>
      </c>
      <c r="E178" s="242">
        <v>7716.79</v>
      </c>
      <c r="F178" s="52">
        <f t="shared" si="31"/>
        <v>132.50642631587081</v>
      </c>
    </row>
    <row r="179" spans="1:6" ht="12.75" customHeight="1" x14ac:dyDescent="0.2">
      <c r="A179" s="53">
        <v>3232</v>
      </c>
      <c r="B179" s="85" t="s">
        <v>401</v>
      </c>
      <c r="C179" s="50" t="s">
        <v>402</v>
      </c>
      <c r="D179" s="242">
        <v>14474.52</v>
      </c>
      <c r="E179" s="242">
        <v>22926.46</v>
      </c>
      <c r="F179" s="52">
        <f t="shared" si="31"/>
        <v>158.39184995426444</v>
      </c>
    </row>
    <row r="180" spans="1:6" ht="12.75" customHeight="1" x14ac:dyDescent="0.2">
      <c r="A180" s="53">
        <v>3233</v>
      </c>
      <c r="B180" s="85" t="s">
        <v>403</v>
      </c>
      <c r="C180" s="50" t="s">
        <v>404</v>
      </c>
      <c r="D180" s="242">
        <v>3262.48</v>
      </c>
      <c r="E180" s="242">
        <v>7090.65</v>
      </c>
      <c r="F180" s="52">
        <f t="shared" si="31"/>
        <v>217.33926338245752</v>
      </c>
    </row>
    <row r="181" spans="1:6" ht="12.75" customHeight="1" x14ac:dyDescent="0.2">
      <c r="A181" s="53">
        <v>3234</v>
      </c>
      <c r="B181" s="85" t="s">
        <v>405</v>
      </c>
      <c r="C181" s="50" t="s">
        <v>406</v>
      </c>
      <c r="D181" s="242">
        <v>6797.23</v>
      </c>
      <c r="E181" s="242">
        <v>6167.73</v>
      </c>
      <c r="F181" s="52">
        <f t="shared" si="31"/>
        <v>90.738874512117434</v>
      </c>
    </row>
    <row r="182" spans="1:6" ht="12.75" customHeight="1" x14ac:dyDescent="0.2">
      <c r="A182" s="53">
        <v>3235</v>
      </c>
      <c r="B182" s="85" t="s">
        <v>407</v>
      </c>
      <c r="C182" s="50" t="s">
        <v>408</v>
      </c>
      <c r="D182" s="242">
        <v>1330.44</v>
      </c>
      <c r="E182" s="242">
        <v>1617.76</v>
      </c>
      <c r="F182" s="52">
        <f t="shared" si="31"/>
        <v>121.59586302275937</v>
      </c>
    </row>
    <row r="183" spans="1:6" ht="12.75" customHeight="1" x14ac:dyDescent="0.2">
      <c r="A183" s="53">
        <v>3236</v>
      </c>
      <c r="B183" s="85" t="s">
        <v>409</v>
      </c>
      <c r="C183" s="50" t="s">
        <v>410</v>
      </c>
      <c r="D183" s="242">
        <v>5736.57</v>
      </c>
      <c r="E183" s="242">
        <v>762.75</v>
      </c>
      <c r="F183" s="52">
        <f t="shared" si="31"/>
        <v>13.296272859914549</v>
      </c>
    </row>
    <row r="184" spans="1:6" ht="12.75" customHeight="1" x14ac:dyDescent="0.2">
      <c r="A184" s="53">
        <v>3237</v>
      </c>
      <c r="B184" s="85" t="s">
        <v>411</v>
      </c>
      <c r="C184" s="50" t="s">
        <v>412</v>
      </c>
      <c r="D184" s="242">
        <v>6280.62</v>
      </c>
      <c r="E184" s="242">
        <v>7223.41</v>
      </c>
      <c r="F184" s="52">
        <f t="shared" si="31"/>
        <v>115.01109763048871</v>
      </c>
    </row>
    <row r="185" spans="1:6" ht="12.75" customHeight="1" x14ac:dyDescent="0.2">
      <c r="A185" s="53">
        <v>3238</v>
      </c>
      <c r="B185" s="85" t="s">
        <v>413</v>
      </c>
      <c r="C185" s="50" t="s">
        <v>414</v>
      </c>
      <c r="D185" s="242">
        <v>1952.68</v>
      </c>
      <c r="E185" s="242">
        <v>1802.51</v>
      </c>
      <c r="F185" s="52">
        <f t="shared" si="31"/>
        <v>92.309543806460852</v>
      </c>
    </row>
    <row r="186" spans="1:6" ht="12.75" customHeight="1" x14ac:dyDescent="0.2">
      <c r="A186" s="53">
        <v>3239</v>
      </c>
      <c r="B186" s="85" t="s">
        <v>415</v>
      </c>
      <c r="C186" s="50" t="s">
        <v>416</v>
      </c>
      <c r="D186" s="242">
        <v>851.78</v>
      </c>
      <c r="E186" s="242">
        <v>1474.46</v>
      </c>
      <c r="F186" s="52">
        <f t="shared" si="31"/>
        <v>173.10338350278244</v>
      </c>
    </row>
    <row r="187" spans="1:6" ht="12.75" customHeight="1" x14ac:dyDescent="0.2">
      <c r="A187" s="53">
        <v>324</v>
      </c>
      <c r="B187" s="85" t="s">
        <v>417</v>
      </c>
      <c r="C187" s="50" t="s">
        <v>418</v>
      </c>
      <c r="D187" s="242">
        <v>965.98</v>
      </c>
      <c r="E187" s="242">
        <v>3122.51</v>
      </c>
      <c r="F187" s="52">
        <f t="shared" si="31"/>
        <v>323.24789333112489</v>
      </c>
    </row>
    <row r="188" spans="1:6" ht="12.75" customHeight="1" x14ac:dyDescent="0.2">
      <c r="A188" s="53">
        <v>329</v>
      </c>
      <c r="B188" s="85" t="s">
        <v>419</v>
      </c>
      <c r="C188" s="50" t="s">
        <v>420</v>
      </c>
      <c r="D188" s="51">
        <f t="shared" ref="D188:E188" si="43">SUM(D189:D195)</f>
        <v>26431.47</v>
      </c>
      <c r="E188" s="51">
        <f t="shared" si="43"/>
        <v>11961.009999999998</v>
      </c>
      <c r="F188" s="52">
        <f t="shared" si="31"/>
        <v>45.252912531917438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1211.55</v>
      </c>
      <c r="E190" s="242"/>
      <c r="F190" s="52">
        <f t="shared" si="31"/>
        <v>0</v>
      </c>
    </row>
    <row r="191" spans="1:6" ht="12.75" customHeight="1" x14ac:dyDescent="0.2">
      <c r="A191" s="53">
        <v>3293</v>
      </c>
      <c r="B191" s="85" t="s">
        <v>425</v>
      </c>
      <c r="C191" s="50" t="s">
        <v>426</v>
      </c>
      <c r="D191" s="242">
        <v>3281.2</v>
      </c>
      <c r="E191" s="242">
        <v>3331.95</v>
      </c>
      <c r="F191" s="52">
        <f t="shared" si="31"/>
        <v>101.54669023527978</v>
      </c>
    </row>
    <row r="192" spans="1:6" ht="12.75" customHeight="1" x14ac:dyDescent="0.2">
      <c r="A192" s="53">
        <v>3294</v>
      </c>
      <c r="B192" s="85" t="s">
        <v>427</v>
      </c>
      <c r="C192" s="50" t="s">
        <v>428</v>
      </c>
      <c r="D192" s="242">
        <v>179.18</v>
      </c>
      <c r="E192" s="242">
        <v>219.64</v>
      </c>
      <c r="F192" s="52">
        <f t="shared" si="31"/>
        <v>122.58064516129031</v>
      </c>
    </row>
    <row r="193" spans="1:6" ht="12.75" customHeight="1" x14ac:dyDescent="0.2">
      <c r="A193" s="53">
        <v>3295</v>
      </c>
      <c r="B193" s="85" t="s">
        <v>429</v>
      </c>
      <c r="C193" s="50" t="s">
        <v>430</v>
      </c>
      <c r="D193" s="242">
        <v>5597.09</v>
      </c>
      <c r="E193" s="242">
        <v>3704.7</v>
      </c>
      <c r="F193" s="52">
        <f t="shared" si="31"/>
        <v>66.189752174790826</v>
      </c>
    </row>
    <row r="194" spans="1:6" ht="12.75" customHeight="1" x14ac:dyDescent="0.2">
      <c r="A194" s="53" t="s">
        <v>431</v>
      </c>
      <c r="B194" s="85" t="s">
        <v>432</v>
      </c>
      <c r="C194" s="50" t="s">
        <v>431</v>
      </c>
      <c r="D194" s="242">
        <v>11375.17</v>
      </c>
      <c r="E194" s="307">
        <v>127.54</v>
      </c>
      <c r="F194" s="52">
        <f t="shared" si="31"/>
        <v>1.1212140126257455</v>
      </c>
    </row>
    <row r="195" spans="1:6" ht="12.75" customHeight="1" x14ac:dyDescent="0.2">
      <c r="A195" s="53">
        <v>3299</v>
      </c>
      <c r="B195" s="85" t="s">
        <v>433</v>
      </c>
      <c r="C195" s="50" t="s">
        <v>434</v>
      </c>
      <c r="D195" s="242">
        <v>4787.28</v>
      </c>
      <c r="E195" s="242">
        <v>4577.18</v>
      </c>
      <c r="F195" s="52">
        <f t="shared" si="31"/>
        <v>95.61128657609332</v>
      </c>
    </row>
    <row r="196" spans="1:6" ht="12.75" customHeight="1" x14ac:dyDescent="0.2">
      <c r="A196" s="53">
        <v>34</v>
      </c>
      <c r="B196" s="232" t="s">
        <v>435</v>
      </c>
      <c r="C196" s="50" t="s">
        <v>436</v>
      </c>
      <c r="D196" s="51">
        <f t="shared" ref="D196:E196" si="44">D197+D202+D210</f>
        <v>10175.08</v>
      </c>
      <c r="E196" s="51">
        <f t="shared" si="44"/>
        <v>856.81000000000006</v>
      </c>
      <c r="F196" s="52">
        <f t="shared" si="31"/>
        <v>8.4206708939880581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50.86</v>
      </c>
      <c r="E202" s="51">
        <f t="shared" si="46"/>
        <v>0</v>
      </c>
      <c r="F202" s="52">
        <f t="shared" si="31"/>
        <v>0</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50.86</v>
      </c>
      <c r="E208" s="307">
        <v>0</v>
      </c>
      <c r="F208" s="52">
        <f t="shared" si="31"/>
        <v>0</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10124.219999999999</v>
      </c>
      <c r="E210" s="51">
        <f t="shared" si="47"/>
        <v>856.81000000000006</v>
      </c>
      <c r="F210" s="52">
        <f t="shared" si="31"/>
        <v>8.4629729500149153</v>
      </c>
    </row>
    <row r="211" spans="1:6" ht="12.75" customHeight="1" x14ac:dyDescent="0.2">
      <c r="A211" s="53">
        <v>3431</v>
      </c>
      <c r="B211" s="232" t="s">
        <v>465</v>
      </c>
      <c r="C211" s="50" t="s">
        <v>466</v>
      </c>
      <c r="D211" s="242">
        <v>1014.56</v>
      </c>
      <c r="E211" s="242">
        <v>772.36</v>
      </c>
      <c r="F211" s="52">
        <f t="shared" si="31"/>
        <v>76.127582400252336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9109.66</v>
      </c>
      <c r="E213" s="242">
        <v>84.45</v>
      </c>
      <c r="F213" s="52">
        <f t="shared" si="31"/>
        <v>0.92703789164469363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1383594.22</v>
      </c>
      <c r="E289" s="51">
        <f t="shared" si="79"/>
        <v>1488447.1199999999</v>
      </c>
      <c r="F289" s="52">
        <f t="shared" si="76"/>
        <v>107.57829849852942</v>
      </c>
    </row>
    <row r="290" spans="1:6" ht="12.75" customHeight="1" x14ac:dyDescent="0.2">
      <c r="A290" s="53" t="s">
        <v>608</v>
      </c>
      <c r="B290" s="85" t="s">
        <v>619</v>
      </c>
      <c r="C290" s="50" t="s">
        <v>620</v>
      </c>
      <c r="D290" s="51">
        <f>IF(D6&gt;=D289,D6-D289,0)</f>
        <v>55935.610000000102</v>
      </c>
      <c r="E290" s="51">
        <f>IF(E6&gt;=E289,E6-E289,0)</f>
        <v>15604.959999999963</v>
      </c>
      <c r="F290" s="52">
        <f t="shared" si="76"/>
        <v>27.898077807679105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253849.24</v>
      </c>
      <c r="E292" s="242">
        <v>285087.75</v>
      </c>
      <c r="F292" s="52">
        <f t="shared" si="76"/>
        <v>112.30593008669241</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30005.25</v>
      </c>
      <c r="E294" s="242">
        <v>26652.959999999999</v>
      </c>
      <c r="F294" s="52">
        <f t="shared" si="76"/>
        <v>88.827655160346936</v>
      </c>
    </row>
    <row r="295" spans="1:6" ht="12" x14ac:dyDescent="0.2">
      <c r="A295" s="53">
        <v>9661</v>
      </c>
      <c r="B295" s="85" t="s">
        <v>629</v>
      </c>
      <c r="C295" s="50" t="s">
        <v>630</v>
      </c>
      <c r="D295" s="242">
        <v>30005.25</v>
      </c>
      <c r="E295" s="242">
        <v>26652.959999999999</v>
      </c>
      <c r="F295" s="52">
        <f t="shared" si="76"/>
        <v>88.827655160346936</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48" t="s">
        <v>633</v>
      </c>
      <c r="B297" s="349"/>
      <c r="C297" s="219"/>
      <c r="D297" s="58"/>
      <c r="E297" s="58"/>
      <c r="F297" s="59"/>
    </row>
    <row r="298" spans="1:6" ht="12.75" customHeight="1" x14ac:dyDescent="0.2">
      <c r="A298" s="53">
        <v>7</v>
      </c>
      <c r="B298" s="85" t="s">
        <v>634</v>
      </c>
      <c r="C298" s="50" t="s">
        <v>635</v>
      </c>
      <c r="D298" s="51">
        <f t="shared" ref="D298:E298" si="80">D299+D311+D344+D348</f>
        <v>498.95</v>
      </c>
      <c r="E298" s="51">
        <f t="shared" si="80"/>
        <v>210.57</v>
      </c>
      <c r="F298" s="52">
        <f t="shared" ref="F298:F418" si="81">IF(D298&lt;&gt;0,IF(E298/D298&gt;=100,"&gt;&gt;100",E298/D298*100),"-")</f>
        <v>42.202625513578511</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498.95</v>
      </c>
      <c r="E311" s="51">
        <f t="shared" si="85"/>
        <v>210.57</v>
      </c>
      <c r="F311" s="52">
        <f t="shared" si="81"/>
        <v>42.202625513578511</v>
      </c>
    </row>
    <row r="312" spans="1:6" ht="12.75" customHeight="1" x14ac:dyDescent="0.2">
      <c r="A312" s="53">
        <v>721</v>
      </c>
      <c r="B312" s="85" t="s">
        <v>662</v>
      </c>
      <c r="C312" s="50" t="s">
        <v>663</v>
      </c>
      <c r="D312" s="51">
        <f t="shared" ref="D312:E312" si="86">SUM(D313:D316)</f>
        <v>498.95</v>
      </c>
      <c r="E312" s="51">
        <f t="shared" si="86"/>
        <v>210.57</v>
      </c>
      <c r="F312" s="52">
        <f t="shared" si="81"/>
        <v>42.202625513578511</v>
      </c>
    </row>
    <row r="313" spans="1:6" ht="12.75" customHeight="1" x14ac:dyDescent="0.2">
      <c r="A313" s="53">
        <v>7211</v>
      </c>
      <c r="B313" s="85" t="s">
        <v>664</v>
      </c>
      <c r="C313" s="50" t="s">
        <v>665</v>
      </c>
      <c r="D313" s="242">
        <v>498.95</v>
      </c>
      <c r="E313" s="242">
        <v>210.57</v>
      </c>
      <c r="F313" s="52">
        <f t="shared" si="81"/>
        <v>42.202625513578511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12337.11</v>
      </c>
      <c r="E350" s="51">
        <f t="shared" si="95"/>
        <v>15172.75</v>
      </c>
      <c r="F350" s="52">
        <f t="shared" si="81"/>
        <v>122.98463740697781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12337.11</v>
      </c>
      <c r="E363" s="51">
        <f t="shared" si="99"/>
        <v>15172.75</v>
      </c>
      <c r="F363" s="52">
        <f t="shared" si="81"/>
        <v>122.98463740697781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12337.11</v>
      </c>
      <c r="E369" s="51">
        <f t="shared" si="101"/>
        <v>6897.75</v>
      </c>
      <c r="F369" s="52">
        <f t="shared" si="81"/>
        <v>55.910581975843613</v>
      </c>
    </row>
    <row r="370" spans="1:6" ht="12.75" customHeight="1" x14ac:dyDescent="0.2">
      <c r="A370" s="53">
        <v>4221</v>
      </c>
      <c r="B370" s="85" t="s">
        <v>674</v>
      </c>
      <c r="C370" s="50" t="s">
        <v>766</v>
      </c>
      <c r="D370" s="242">
        <v>4246.93</v>
      </c>
      <c r="E370" s="242">
        <v>4010.28</v>
      </c>
      <c r="F370" s="52">
        <f t="shared" si="81"/>
        <v>94.427739567169695</v>
      </c>
    </row>
    <row r="371" spans="1:6" ht="12.75" customHeight="1" x14ac:dyDescent="0.2">
      <c r="A371" s="53">
        <v>4222</v>
      </c>
      <c r="B371" s="85" t="s">
        <v>767</v>
      </c>
      <c r="C371" s="50" t="s">
        <v>768</v>
      </c>
      <c r="D371" s="242">
        <v>145.86000000000001</v>
      </c>
      <c r="E371" s="242">
        <v>226.84</v>
      </c>
      <c r="F371" s="52">
        <f t="shared" si="81"/>
        <v>155.51899081310845</v>
      </c>
    </row>
    <row r="372" spans="1:6" ht="12.75" customHeight="1" x14ac:dyDescent="0.2">
      <c r="A372" s="53">
        <v>4223</v>
      </c>
      <c r="B372" s="85" t="s">
        <v>678</v>
      </c>
      <c r="C372" s="50" t="s">
        <v>769</v>
      </c>
      <c r="D372" s="242">
        <v>995.44</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597.25</v>
      </c>
      <c r="E374" s="242">
        <v>1062.5</v>
      </c>
      <c r="F374" s="52">
        <f t="shared" si="81"/>
        <v>177.89870238593554</v>
      </c>
    </row>
    <row r="375" spans="1:6" ht="12.75" customHeight="1" x14ac:dyDescent="0.2">
      <c r="A375" s="53">
        <v>4226</v>
      </c>
      <c r="B375" s="85" t="s">
        <v>684</v>
      </c>
      <c r="C375" s="50" t="s">
        <v>772</v>
      </c>
      <c r="D375" s="242">
        <v>0</v>
      </c>
      <c r="E375" s="242">
        <v>991.55</v>
      </c>
      <c r="F375" s="52" t="str">
        <f t="shared" si="81"/>
        <v>-</v>
      </c>
    </row>
    <row r="376" spans="1:6" ht="12.75" customHeight="1" x14ac:dyDescent="0.2">
      <c r="A376" s="53">
        <v>4227</v>
      </c>
      <c r="B376" s="232" t="s">
        <v>686</v>
      </c>
      <c r="C376" s="50" t="s">
        <v>773</v>
      </c>
      <c r="D376" s="242">
        <v>6351.63</v>
      </c>
      <c r="E376" s="242">
        <v>606.58000000000004</v>
      </c>
      <c r="F376" s="52">
        <f t="shared" si="81"/>
        <v>9.5499895302465667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8275</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v>8275</v>
      </c>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11838.16</v>
      </c>
      <c r="E408" s="51">
        <f t="shared" si="111"/>
        <v>14962.18</v>
      </c>
      <c r="F408" s="52">
        <f t="shared" si="81"/>
        <v>126.38940511025363</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127640.42</v>
      </c>
      <c r="E410" s="242">
        <v>154447.92000000001</v>
      </c>
      <c r="F410" s="52">
        <f t="shared" si="81"/>
        <v>121.0023595973752</v>
      </c>
    </row>
    <row r="411" spans="1:6" ht="12.75" customHeight="1" x14ac:dyDescent="0.2">
      <c r="A411" s="53">
        <v>97</v>
      </c>
      <c r="B411" s="85" t="s">
        <v>827</v>
      </c>
      <c r="C411" s="50" t="s">
        <v>828</v>
      </c>
      <c r="D411" s="242">
        <v>595.99</v>
      </c>
      <c r="E411" s="242">
        <v>730.86</v>
      </c>
      <c r="F411" s="52">
        <f t="shared" si="81"/>
        <v>122.62957432171682</v>
      </c>
    </row>
    <row r="412" spans="1:6" ht="12.75" customHeight="1" x14ac:dyDescent="0.2">
      <c r="A412" s="53" t="s">
        <v>608</v>
      </c>
      <c r="B412" s="85" t="s">
        <v>829</v>
      </c>
      <c r="C412" s="50" t="s">
        <v>830</v>
      </c>
      <c r="D412" s="51">
        <f>D6+D298</f>
        <v>1440028.78</v>
      </c>
      <c r="E412" s="51">
        <f>E6+E298</f>
        <v>1504262.65</v>
      </c>
      <c r="F412" s="52">
        <f t="shared" si="81"/>
        <v>104.46059626669407</v>
      </c>
    </row>
    <row r="413" spans="1:6" ht="12.75" customHeight="1" x14ac:dyDescent="0.2">
      <c r="A413" s="53" t="s">
        <v>608</v>
      </c>
      <c r="B413" s="85" t="s">
        <v>831</v>
      </c>
      <c r="C413" s="50" t="s">
        <v>832</v>
      </c>
      <c r="D413" s="51">
        <f t="shared" ref="D413:E413" si="112">D289+D350</f>
        <v>1395931.33</v>
      </c>
      <c r="E413" s="51">
        <f t="shared" si="112"/>
        <v>1503619.8699999999</v>
      </c>
      <c r="F413" s="52">
        <f t="shared" si="81"/>
        <v>107.71445827496397</v>
      </c>
    </row>
    <row r="414" spans="1:6" ht="12.75" customHeight="1" x14ac:dyDescent="0.2">
      <c r="A414" s="53" t="s">
        <v>608</v>
      </c>
      <c r="B414" s="85" t="s">
        <v>833</v>
      </c>
      <c r="C414" s="50" t="s">
        <v>834</v>
      </c>
      <c r="D414" s="51">
        <f t="shared" ref="D414:E414" si="113">IF(D412&gt;=D413,D412-D413,0)</f>
        <v>44097.449999999953</v>
      </c>
      <c r="E414" s="51">
        <f t="shared" si="113"/>
        <v>642.78000000002794</v>
      </c>
      <c r="F414" s="52">
        <f t="shared" si="81"/>
        <v>1.4576353054428968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126208.81999999999</v>
      </c>
      <c r="E416" s="51">
        <f t="shared" si="115"/>
        <v>130639.82999999999</v>
      </c>
      <c r="F416" s="52">
        <f t="shared" si="81"/>
        <v>103.51085605586043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30601.24</v>
      </c>
      <c r="E418" s="62">
        <f t="shared" si="117"/>
        <v>27383.82</v>
      </c>
      <c r="F418" s="57">
        <f t="shared" si="81"/>
        <v>89.485981613816961</v>
      </c>
    </row>
    <row r="419" spans="1:6" s="75" customFormat="1" ht="20.100000000000001" customHeight="1" x14ac:dyDescent="0.25">
      <c r="A419" s="348" t="s">
        <v>845</v>
      </c>
      <c r="B419" s="349"/>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2594.11</v>
      </c>
      <c r="E528" s="51">
        <f t="shared" si="148"/>
        <v>0</v>
      </c>
      <c r="F528" s="52">
        <f t="shared" si="119"/>
        <v>0</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2594.11</v>
      </c>
      <c r="E593" s="51">
        <f t="shared" si="167"/>
        <v>0</v>
      </c>
      <c r="F593" s="52">
        <f t="shared" si="119"/>
        <v>0</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2594.11</v>
      </c>
      <c r="E612" s="51">
        <f t="shared" si="172"/>
        <v>0</v>
      </c>
      <c r="F612" s="52">
        <f t="shared" si="119"/>
        <v>0</v>
      </c>
    </row>
    <row r="613" spans="1:6" ht="22.8" x14ac:dyDescent="0.2">
      <c r="A613" s="53">
        <v>5453</v>
      </c>
      <c r="B613" s="232" t="s">
        <v>1223</v>
      </c>
      <c r="C613" s="50" t="s">
        <v>1224</v>
      </c>
      <c r="D613" s="242">
        <v>2594.11</v>
      </c>
      <c r="E613" s="242"/>
      <c r="F613" s="52">
        <f t="shared" si="119"/>
        <v>0</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2594.11</v>
      </c>
      <c r="E636" s="51">
        <f t="shared" si="179"/>
        <v>0</v>
      </c>
      <c r="F636" s="52">
        <f t="shared" si="119"/>
        <v>0</v>
      </c>
    </row>
    <row r="637" spans="1:6" ht="12.75" customHeight="1" x14ac:dyDescent="0.2">
      <c r="A637" s="53">
        <v>92213</v>
      </c>
      <c r="B637" s="85" t="s">
        <v>1271</v>
      </c>
      <c r="C637" s="50" t="s">
        <v>1272</v>
      </c>
      <c r="D637" s="242">
        <v>1893.46</v>
      </c>
      <c r="E637" s="242"/>
      <c r="F637" s="52">
        <f t="shared" si="119"/>
        <v>0</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1440028.78</v>
      </c>
      <c r="E639" s="51">
        <f t="shared" si="180"/>
        <v>1504262.65</v>
      </c>
      <c r="F639" s="52">
        <f t="shared" si="119"/>
        <v>104.46059626669407</v>
      </c>
    </row>
    <row r="640" spans="1:6" ht="12.75" customHeight="1" x14ac:dyDescent="0.2">
      <c r="A640" s="53" t="s">
        <v>608</v>
      </c>
      <c r="B640" s="85" t="s">
        <v>1277</v>
      </c>
      <c r="C640" s="50" t="s">
        <v>1278</v>
      </c>
      <c r="D640" s="51">
        <f t="shared" ref="D640:E640" si="181">D413+D528</f>
        <v>1398525.4400000002</v>
      </c>
      <c r="E640" s="51">
        <f t="shared" si="181"/>
        <v>1503619.8699999999</v>
      </c>
      <c r="F640" s="52">
        <f t="shared" si="119"/>
        <v>107.51465986918333</v>
      </c>
    </row>
    <row r="641" spans="1:6" ht="12.75" customHeight="1" x14ac:dyDescent="0.2">
      <c r="A641" s="53" t="s">
        <v>608</v>
      </c>
      <c r="B641" s="85" t="s">
        <v>1279</v>
      </c>
      <c r="C641" s="50" t="s">
        <v>1280</v>
      </c>
      <c r="D641" s="51">
        <f t="shared" ref="D641:E641" si="182">IF(D639&gt;=D640,D639-D640,0)</f>
        <v>41503.339999999851</v>
      </c>
      <c r="E641" s="51">
        <f t="shared" si="182"/>
        <v>642.78000000002794</v>
      </c>
      <c r="F641" s="52">
        <f t="shared" si="119"/>
        <v>1.5487428240715813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128102.28</v>
      </c>
      <c r="E643" s="51">
        <f t="shared" si="184"/>
        <v>130639.82999999999</v>
      </c>
      <c r="F643" s="52">
        <f t="shared" si="119"/>
        <v>101.98087809209953</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169605.61999999985</v>
      </c>
      <c r="E645" s="51">
        <f t="shared" si="186"/>
        <v>131282.61000000002</v>
      </c>
      <c r="F645" s="52">
        <f t="shared" si="119"/>
        <v>77.404634351149525</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173466.45</v>
      </c>
      <c r="E647" s="243">
        <v>205085.41</v>
      </c>
      <c r="F647" s="57">
        <f t="shared" si="119"/>
        <v>118.22770916220398</v>
      </c>
    </row>
    <row r="648" spans="1:6" s="75" customFormat="1" ht="20.100000000000001" customHeight="1" x14ac:dyDescent="0.25">
      <c r="A648" s="348" t="s">
        <v>1293</v>
      </c>
      <c r="B648" s="349"/>
      <c r="C648" s="219"/>
      <c r="D648" s="58"/>
      <c r="E648" s="58"/>
      <c r="F648" s="59"/>
    </row>
    <row r="649" spans="1:6" ht="12.75" customHeight="1" x14ac:dyDescent="0.2">
      <c r="A649" s="53">
        <v>11</v>
      </c>
      <c r="B649" s="85" t="s">
        <v>1294</v>
      </c>
      <c r="C649" s="50" t="s">
        <v>1295</v>
      </c>
      <c r="D649" s="242">
        <v>170675.19</v>
      </c>
      <c r="E649" s="242">
        <v>164937.16</v>
      </c>
      <c r="F649" s="52">
        <f t="shared" ref="F649:F724" si="188">IF(D649&lt;&gt;0,IF(E649/D649&gt;=100,"&gt;&gt;100",E649/D649*100),"-")</f>
        <v>96.638040947837823</v>
      </c>
    </row>
    <row r="650" spans="1:6" ht="12.75" customHeight="1" x14ac:dyDescent="0.2">
      <c r="A650" s="53" t="s">
        <v>1296</v>
      </c>
      <c r="B650" s="85" t="s">
        <v>1297</v>
      </c>
      <c r="C650" s="50" t="s">
        <v>1296</v>
      </c>
      <c r="D650" s="242">
        <v>398056.71</v>
      </c>
      <c r="E650" s="242">
        <v>375661.44</v>
      </c>
      <c r="F650" s="52">
        <f t="shared" si="188"/>
        <v>94.373849394474462</v>
      </c>
    </row>
    <row r="651" spans="1:6" ht="12.75" customHeight="1" x14ac:dyDescent="0.2">
      <c r="A651" s="53" t="s">
        <v>1298</v>
      </c>
      <c r="B651" s="85" t="s">
        <v>1299</v>
      </c>
      <c r="C651" s="50" t="s">
        <v>1298</v>
      </c>
      <c r="D651" s="242">
        <v>365843.42</v>
      </c>
      <c r="E651" s="242">
        <v>396095.93</v>
      </c>
      <c r="F651" s="52">
        <f t="shared" si="188"/>
        <v>108.26925081774054</v>
      </c>
    </row>
    <row r="652" spans="1:6" ht="22.8" x14ac:dyDescent="0.2">
      <c r="A652" s="53">
        <v>11</v>
      </c>
      <c r="B652" s="85" t="s">
        <v>1300</v>
      </c>
      <c r="C652" s="50" t="s">
        <v>1301</v>
      </c>
      <c r="D652" s="51">
        <f t="shared" ref="D652:E652" si="189">+D649+D650-D651</f>
        <v>202888.48000000004</v>
      </c>
      <c r="E652" s="51">
        <f t="shared" si="189"/>
        <v>144502.66999999998</v>
      </c>
      <c r="F652" s="52">
        <f t="shared" si="188"/>
        <v>71.222708159674696</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121</v>
      </c>
      <c r="E654" s="262">
        <v>116</v>
      </c>
      <c r="F654" s="52">
        <f t="shared" si="188"/>
        <v>95.867768595041326</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105</v>
      </c>
      <c r="E656" s="262">
        <v>113</v>
      </c>
      <c r="F656" s="52">
        <f t="shared" si="188"/>
        <v>107.61904761904762</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0</v>
      </c>
      <c r="E675" s="242"/>
      <c r="F675" s="52" t="str">
        <f t="shared" si="188"/>
        <v>-</v>
      </c>
    </row>
    <row r="676" spans="1:6" ht="22.8" x14ac:dyDescent="0.2">
      <c r="A676" s="53">
        <v>63613</v>
      </c>
      <c r="B676" s="232" t="s">
        <v>1349</v>
      </c>
      <c r="C676" s="50" t="s">
        <v>1350</v>
      </c>
      <c r="D676" s="242">
        <v>1165391.22</v>
      </c>
      <c r="E676" s="242">
        <v>1205103.6000000001</v>
      </c>
      <c r="F676" s="52">
        <f t="shared" si="188"/>
        <v>103.40764365806704</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12845.08</v>
      </c>
      <c r="E694" s="242">
        <v>15490.14</v>
      </c>
      <c r="F694" s="52">
        <f t="shared" si="188"/>
        <v>120.59200876911626</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39634.26</v>
      </c>
      <c r="E710" s="242">
        <v>30485.360000000001</v>
      </c>
      <c r="F710" s="52">
        <f t="shared" si="188"/>
        <v>76.916687734298563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5729.29</v>
      </c>
      <c r="E716" s="242">
        <v>7930.66</v>
      </c>
      <c r="F716" s="52">
        <f t="shared" si="188"/>
        <v>138.42308558303037</v>
      </c>
    </row>
    <row r="717" spans="1:6" ht="12.75" customHeight="1" x14ac:dyDescent="0.2">
      <c r="A717" s="53">
        <v>31215</v>
      </c>
      <c r="B717" s="85" t="s">
        <v>1413</v>
      </c>
      <c r="C717" s="50" t="s">
        <v>1414</v>
      </c>
      <c r="D717" s="242">
        <v>5575.1</v>
      </c>
      <c r="E717" s="242">
        <v>1872.33</v>
      </c>
      <c r="F717" s="52">
        <f t="shared" si="188"/>
        <v>33.583792218973649</v>
      </c>
    </row>
    <row r="718" spans="1:6" ht="12.75" customHeight="1" x14ac:dyDescent="0.2">
      <c r="A718" s="53">
        <v>32121</v>
      </c>
      <c r="B718" s="85" t="s">
        <v>1415</v>
      </c>
      <c r="C718" s="50" t="s">
        <v>1416</v>
      </c>
      <c r="D718" s="242">
        <v>31430.71</v>
      </c>
      <c r="E718" s="242">
        <v>36403.360000000001</v>
      </c>
      <c r="F718" s="52">
        <f t="shared" si="188"/>
        <v>115.82099163525102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5282.43</v>
      </c>
      <c r="E720" s="242">
        <v>219</v>
      </c>
      <c r="F720" s="52">
        <f t="shared" si="188"/>
        <v>4.1458192536389502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6212.1</v>
      </c>
      <c r="E722" s="242">
        <v>6393.07</v>
      </c>
      <c r="F722" s="52">
        <f t="shared" si="188"/>
        <v>102.91318555721895</v>
      </c>
    </row>
    <row r="723" spans="1:6" ht="12.75" customHeight="1" x14ac:dyDescent="0.2">
      <c r="A723" s="53" t="s">
        <v>1425</v>
      </c>
      <c r="B723" s="85" t="s">
        <v>1426</v>
      </c>
      <c r="C723" s="50" t="s">
        <v>1425</v>
      </c>
      <c r="D723" s="242">
        <v>0</v>
      </c>
      <c r="E723" s="242">
        <v>601.83000000000004</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50.86</v>
      </c>
      <c r="E748" s="242"/>
      <c r="F748" s="52">
        <f t="shared" si="190"/>
        <v>0</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2594.11</v>
      </c>
      <c r="E965" s="242"/>
      <c r="F965" s="52">
        <f t="shared" si="190"/>
        <v>0</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4" t="s">
        <v>1944</v>
      </c>
      <c r="B983" s="345"/>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3" t="s">
        <v>1968</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2" t="s">
        <v>1293</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260253.94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1427188.4200000002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1413078.1700000002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1193705.32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210832.78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8540.07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14110.25</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1423839.7999999998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1409729.5499999998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1181555.46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228002.7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136.41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34.979999999999997</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14110.25</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263602.56000000029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8017.24</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8017.24</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7649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7534.21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114.79</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368.24</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368.24</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255585.32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255585.32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51"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7" t="s">
        <v>2859</v>
      </c>
      <c r="B1" s="362"/>
      <c r="C1" s="362"/>
      <c r="D1" s="362"/>
      <c r="E1" s="71" t="s">
        <v>3001</v>
      </c>
      <c r="F1" s="71"/>
      <c r="G1" s="71"/>
      <c r="H1" s="71"/>
      <c r="I1" s="71"/>
      <c r="J1" s="71"/>
      <c r="K1" s="71"/>
      <c r="L1" s="71"/>
      <c r="M1" s="71"/>
      <c r="N1" s="71"/>
      <c r="O1" s="71"/>
      <c r="P1" s="71"/>
    </row>
    <row r="2" spans="1:16" ht="37.5" customHeight="1" x14ac:dyDescent="0.25">
      <c r="A2" s="367" t="s">
        <v>3002</v>
      </c>
      <c r="B2" s="362"/>
      <c r="C2" s="362"/>
      <c r="D2" s="362"/>
    </row>
    <row r="3" spans="1:16" ht="29.25" customHeight="1" x14ac:dyDescent="0.25">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19191</v>
      </c>
      <c r="P3" s="71"/>
    </row>
    <row r="4" spans="1:16" ht="19.5" customHeight="1" x14ac:dyDescent="0.25">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4" t="s">
        <v>3019</v>
      </c>
      <c r="B14" s="365"/>
      <c r="C14" s="366"/>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4" t="s">
        <v>3024</v>
      </c>
      <c r="B19" s="365"/>
      <c r="C19" s="366"/>
      <c r="D19" s="123"/>
      <c r="E19" s="71">
        <f>SUM(E20:E273)</f>
        <v>0</v>
      </c>
      <c r="F19" s="71">
        <f>SUM(F20:F273)</f>
        <v>2</v>
      </c>
      <c r="G19" s="71"/>
      <c r="H19" s="71"/>
      <c r="I19" s="71"/>
      <c r="J19" s="71"/>
      <c r="K19" s="71"/>
      <c r="L19" s="71"/>
      <c r="M19" s="71"/>
      <c r="N19" s="71"/>
      <c r="O19" s="71"/>
      <c r="P19" s="71"/>
    </row>
    <row r="20" spans="1:16" ht="20.399999999999999"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5">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5">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4" t="s">
        <v>3298</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2023-05-24T14:52:41Z</cp:lastPrinted>
  <dcterms:created xsi:type="dcterms:W3CDTF">2022-04-01T05:14:30Z</dcterms:created>
  <dcterms:modified xsi:type="dcterms:W3CDTF">2023-07-07T11:13:07Z</dcterms:modified>
</cp:coreProperties>
</file>